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Industria\C&amp;F\2_Interreg\Crowdfunding\Bando pilota\Decreto 2_Graduatoria\"/>
    </mc:Choice>
  </mc:AlternateContent>
  <xr:revisionPtr revIDLastSave="0" documentId="13_ncr:1_{16688F15-E5C8-4AD8-A3C0-B74651890F7D}" xr6:coauthVersionLast="36" xr6:coauthVersionMax="47" xr10:uidLastSave="{00000000-0000-0000-0000-000000000000}"/>
  <bookViews>
    <workbookView xWindow="0" yWindow="0" windowWidth="19200" windowHeight="11385" firstSheet="1" activeTab="1" xr2:uid="{7BCF7FFC-D84D-424F-B85C-91928E490169}"/>
  </bookViews>
  <sheets>
    <sheet name="Foglio2" sheetId="4" state="hidden" r:id="rId1"/>
    <sheet name="Allegato 1" sheetId="7" r:id="rId2"/>
  </sheets>
  <definedNames>
    <definedName name="_xlnm._FilterDatabase" localSheetId="1" hidden="1">'Allegato 1'!$B$2:$AD$25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7" l="1"/>
  <c r="V4" i="7"/>
  <c r="U4" i="7"/>
  <c r="T4" i="7"/>
  <c r="Y4" i="7" s="1"/>
  <c r="S4" i="7"/>
  <c r="R4" i="7"/>
  <c r="Q4" i="7"/>
  <c r="P4" i="7"/>
  <c r="W19" i="7"/>
  <c r="V19" i="7"/>
  <c r="U19" i="7"/>
  <c r="T19" i="7"/>
  <c r="Y19" i="7" s="1"/>
  <c r="S19" i="7"/>
  <c r="R19" i="7"/>
  <c r="Q19" i="7"/>
  <c r="P19" i="7"/>
  <c r="W25" i="7"/>
  <c r="V25" i="7"/>
  <c r="U25" i="7"/>
  <c r="T25" i="7"/>
  <c r="Y25" i="7" s="1"/>
  <c r="S25" i="7"/>
  <c r="R25" i="7"/>
  <c r="Q25" i="7"/>
  <c r="P25" i="7"/>
  <c r="W14" i="7"/>
  <c r="V14" i="7"/>
  <c r="U14" i="7"/>
  <c r="T14" i="7"/>
  <c r="Y14" i="7" s="1"/>
  <c r="S14" i="7"/>
  <c r="R14" i="7"/>
  <c r="Q14" i="7"/>
  <c r="P14" i="7"/>
  <c r="W13" i="7"/>
  <c r="V13" i="7"/>
  <c r="U13" i="7"/>
  <c r="T13" i="7"/>
  <c r="Y13" i="7" s="1"/>
  <c r="S13" i="7"/>
  <c r="R13" i="7"/>
  <c r="Q13" i="7"/>
  <c r="P13" i="7"/>
  <c r="W18" i="7"/>
  <c r="V18" i="7"/>
  <c r="U18" i="7"/>
  <c r="T18" i="7"/>
  <c r="Y18" i="7" s="1"/>
  <c r="S18" i="7"/>
  <c r="R18" i="7"/>
  <c r="Q18" i="7"/>
  <c r="P18" i="7"/>
  <c r="W21" i="7"/>
  <c r="V21" i="7"/>
  <c r="U21" i="7"/>
  <c r="T21" i="7"/>
  <c r="Y21" i="7" s="1"/>
  <c r="S21" i="7"/>
  <c r="R21" i="7"/>
  <c r="Q21" i="7"/>
  <c r="P21" i="7"/>
  <c r="W17" i="7"/>
  <c r="V17" i="7"/>
  <c r="U17" i="7"/>
  <c r="T17" i="7"/>
  <c r="Y17" i="7" s="1"/>
  <c r="S17" i="7"/>
  <c r="R17" i="7"/>
  <c r="Q17" i="7"/>
  <c r="P17" i="7"/>
  <c r="W22" i="7"/>
  <c r="V22" i="7"/>
  <c r="U22" i="7"/>
  <c r="T22" i="7"/>
  <c r="Y22" i="7" s="1"/>
  <c r="S22" i="7"/>
  <c r="R22" i="7"/>
  <c r="Q22" i="7"/>
  <c r="P22" i="7"/>
  <c r="W16" i="7"/>
  <c r="V16" i="7"/>
  <c r="U16" i="7"/>
  <c r="T16" i="7"/>
  <c r="Y16" i="7" s="1"/>
  <c r="S16" i="7"/>
  <c r="R16" i="7"/>
  <c r="Q16" i="7"/>
  <c r="P16" i="7"/>
  <c r="W5" i="7"/>
  <c r="V5" i="7"/>
  <c r="U5" i="7"/>
  <c r="T5" i="7"/>
  <c r="Y5" i="7" s="1"/>
  <c r="S5" i="7"/>
  <c r="R5" i="7"/>
  <c r="Q5" i="7"/>
  <c r="P5" i="7"/>
  <c r="W10" i="7"/>
  <c r="V10" i="7"/>
  <c r="U10" i="7"/>
  <c r="T10" i="7"/>
  <c r="Y10" i="7" s="1"/>
  <c r="S10" i="7"/>
  <c r="R10" i="7"/>
  <c r="Q10" i="7"/>
  <c r="P10" i="7"/>
  <c r="W6" i="7"/>
  <c r="V6" i="7"/>
  <c r="U6" i="7"/>
  <c r="T6" i="7"/>
  <c r="Y6" i="7" s="1"/>
  <c r="S6" i="7"/>
  <c r="R6" i="7"/>
  <c r="Q6" i="7"/>
  <c r="P6" i="7"/>
  <c r="W23" i="7"/>
  <c r="V23" i="7"/>
  <c r="U23" i="7"/>
  <c r="T23" i="7"/>
  <c r="Y23" i="7" s="1"/>
  <c r="S23" i="7"/>
  <c r="R23" i="7"/>
  <c r="Q23" i="7"/>
  <c r="P23" i="7"/>
  <c r="W9" i="7"/>
  <c r="V9" i="7"/>
  <c r="U9" i="7"/>
  <c r="T9" i="7"/>
  <c r="Y9" i="7" s="1"/>
  <c r="S9" i="7"/>
  <c r="R9" i="7"/>
  <c r="Q9" i="7"/>
  <c r="P9" i="7"/>
  <c r="W8" i="7"/>
  <c r="V8" i="7"/>
  <c r="U8" i="7"/>
  <c r="T8" i="7"/>
  <c r="Y8" i="7" s="1"/>
  <c r="S8" i="7"/>
  <c r="R8" i="7"/>
  <c r="Q8" i="7"/>
  <c r="P8" i="7"/>
  <c r="W15" i="7"/>
  <c r="V15" i="7"/>
  <c r="U15" i="7"/>
  <c r="T15" i="7"/>
  <c r="Y15" i="7" s="1"/>
  <c r="S15" i="7"/>
  <c r="R15" i="7"/>
  <c r="Q15" i="7"/>
  <c r="P15" i="7"/>
  <c r="W12" i="7"/>
  <c r="V12" i="7"/>
  <c r="U12" i="7"/>
  <c r="T12" i="7"/>
  <c r="Y12" i="7" s="1"/>
  <c r="S12" i="7"/>
  <c r="R12" i="7"/>
  <c r="Q12" i="7"/>
  <c r="P12" i="7"/>
  <c r="W3" i="7"/>
  <c r="V3" i="7"/>
  <c r="U3" i="7"/>
  <c r="T3" i="7"/>
  <c r="Y3" i="7" s="1"/>
  <c r="S3" i="7"/>
  <c r="R3" i="7"/>
  <c r="Q3" i="7"/>
  <c r="P3" i="7"/>
  <c r="W24" i="7"/>
  <c r="V24" i="7"/>
  <c r="U24" i="7"/>
  <c r="T24" i="7"/>
  <c r="Y24" i="7" s="1"/>
  <c r="S24" i="7"/>
  <c r="R24" i="7"/>
  <c r="Q24" i="7"/>
  <c r="P24" i="7"/>
  <c r="W11" i="7"/>
  <c r="V11" i="7"/>
  <c r="U11" i="7"/>
  <c r="T11" i="7"/>
  <c r="Y11" i="7" s="1"/>
  <c r="S11" i="7"/>
  <c r="R11" i="7"/>
  <c r="Q11" i="7"/>
  <c r="P11" i="7"/>
  <c r="W20" i="7"/>
  <c r="V20" i="7"/>
  <c r="U20" i="7"/>
  <c r="T20" i="7"/>
  <c r="Y20" i="7" s="1"/>
  <c r="S20" i="7"/>
  <c r="R20" i="7"/>
  <c r="Q20" i="7"/>
  <c r="P20" i="7"/>
  <c r="W7" i="7"/>
  <c r="V7" i="7"/>
  <c r="U7" i="7"/>
  <c r="T7" i="7"/>
  <c r="S7" i="7"/>
  <c r="R7" i="7"/>
  <c r="Q7" i="7"/>
  <c r="P7" i="7"/>
  <c r="A10" i="4"/>
  <c r="A9" i="4"/>
  <c r="A8" i="4"/>
  <c r="A7" i="4"/>
  <c r="X11" i="7" l="1"/>
  <c r="Z11" i="7" s="1"/>
  <c r="X24" i="7"/>
  <c r="Z24" i="7" s="1"/>
  <c r="X15" i="7"/>
  <c r="Z15" i="7" s="1"/>
  <c r="X8" i="7"/>
  <c r="Z8" i="7" s="1"/>
  <c r="X23" i="7"/>
  <c r="Z23" i="7" s="1"/>
  <c r="X10" i="7"/>
  <c r="Z10" i="7" s="1"/>
  <c r="X16" i="7"/>
  <c r="Z16" i="7" s="1"/>
  <c r="X17" i="7"/>
  <c r="Z17" i="7" s="1"/>
  <c r="X18" i="7"/>
  <c r="Z18" i="7" s="1"/>
  <c r="X14" i="7"/>
  <c r="Z14" i="7" s="1"/>
  <c r="X19" i="7"/>
  <c r="Z19" i="7" s="1"/>
  <c r="X20" i="7"/>
  <c r="Z20" i="7" s="1"/>
  <c r="X3" i="7"/>
  <c r="Z3" i="7" s="1"/>
  <c r="X12" i="7"/>
  <c r="Z12" i="7" s="1"/>
  <c r="X9" i="7"/>
  <c r="Z9" i="7" s="1"/>
  <c r="X6" i="7"/>
  <c r="Z6" i="7" s="1"/>
  <c r="X5" i="7"/>
  <c r="Z5" i="7" s="1"/>
  <c r="X22" i="7"/>
  <c r="Z22" i="7" s="1"/>
  <c r="X21" i="7"/>
  <c r="Z21" i="7" s="1"/>
  <c r="X13" i="7"/>
  <c r="Z13" i="7" s="1"/>
  <c r="X25" i="7"/>
  <c r="Z25" i="7" s="1"/>
  <c r="X4" i="7"/>
  <c r="Z4" i="7" s="1"/>
  <c r="X7" i="7"/>
  <c r="Y7" i="7"/>
  <c r="Z7" i="7" l="1"/>
</calcChain>
</file>

<file path=xl/sharedStrings.xml><?xml version="1.0" encoding="utf-8"?>
<sst xmlns="http://schemas.openxmlformats.org/spreadsheetml/2006/main" count="135" uniqueCount="96">
  <si>
    <t>ID PROGETTO</t>
  </si>
  <si>
    <t>PARTIVA IVA</t>
  </si>
  <si>
    <t>RAGIONE SOCIALE</t>
  </si>
  <si>
    <t>LOCALIZZAZIONE PROGETTO - PROVINCIA</t>
  </si>
  <si>
    <t>CONTRIBUTO AMMISSIBILE</t>
  </si>
  <si>
    <t>BASTIANELLI MONIA</t>
  </si>
  <si>
    <t>AN</t>
  </si>
  <si>
    <t>STUDIOIDEE S.A.S. DI MITILLO ROMINA &amp; C.</t>
  </si>
  <si>
    <t>MC</t>
  </si>
  <si>
    <t>Kontrol Design di Corrado Cucculelli</t>
  </si>
  <si>
    <t>ESO RECYCLING SOCIETA‘ BENEFIT ASSOCIAZIONE A RESPONSABILITA‘ LIM</t>
  </si>
  <si>
    <t>PIERLUIGI CRISCI</t>
  </si>
  <si>
    <t>CAMPOGIANO S.R.L.</t>
  </si>
  <si>
    <t>SOULSHAPE SRLS SB</t>
  </si>
  <si>
    <t>WALLOVELY home decor design di Francesca Di Giorgio</t>
  </si>
  <si>
    <t>MANGIA LOCALE S.R.L.</t>
  </si>
  <si>
    <t>FM</t>
  </si>
  <si>
    <t>PROMIS MUSIC</t>
  </si>
  <si>
    <t>GIUNO DI LEONARDO CENSI</t>
  </si>
  <si>
    <t>ANCONA YACHT CLUB - SOCIETA' COOPERATIVA SPORTIVA DILETTANTISTICA</t>
  </si>
  <si>
    <t>AB DI ALESSIA BARBAROSSA</t>
  </si>
  <si>
    <t>ASSOCIAZIONE ANOMOLO APS</t>
  </si>
  <si>
    <t>FERMANI ALESSANDRA</t>
  </si>
  <si>
    <t>Oltre l'arte</t>
  </si>
  <si>
    <t>KOOTJ SRL</t>
  </si>
  <si>
    <t>SID SRL</t>
  </si>
  <si>
    <t>LA CONGREGA DI DAVID VALERIA</t>
  </si>
  <si>
    <t>busitaly srl</t>
  </si>
  <si>
    <t>REHAB 3.0 SRL</t>
  </si>
  <si>
    <t>RUSSO LUIGI</t>
  </si>
  <si>
    <t>PU</t>
  </si>
  <si>
    <t>Associazione Culturale MALTE</t>
  </si>
  <si>
    <t>Criterio A1 (15)</t>
  </si>
  <si>
    <t>Criterio A2 (5)</t>
  </si>
  <si>
    <t>Criterio A3 (10)</t>
  </si>
  <si>
    <t>Criterio A4 (10)</t>
  </si>
  <si>
    <t>Criterio B1 (20)</t>
  </si>
  <si>
    <t>Criterio B2 (20)</t>
  </si>
  <si>
    <t>Criterio B3 (10)</t>
  </si>
  <si>
    <t>Criterio B4 (10)</t>
  </si>
  <si>
    <t>Priorità 1</t>
  </si>
  <si>
    <t>Priorità 2</t>
  </si>
  <si>
    <t>Priorità 3</t>
  </si>
  <si>
    <t>Priorità 4</t>
  </si>
  <si>
    <t>No</t>
  </si>
  <si>
    <t>---</t>
  </si>
  <si>
    <t>Sì</t>
  </si>
  <si>
    <t>Culturale</t>
  </si>
  <si>
    <t>Sociale</t>
  </si>
  <si>
    <t>Innovativa</t>
  </si>
  <si>
    <t>ORDINE DI POSIZIONE</t>
  </si>
  <si>
    <t>Tot Macro criterio A (min 25)</t>
  </si>
  <si>
    <t>Tot Macro criterio B (min 35)</t>
  </si>
  <si>
    <t>Legenda</t>
  </si>
  <si>
    <t>Coerenza con la Strategia di Sviluppo Sostenibile regionale (SRSvS)</t>
  </si>
  <si>
    <t>Rilevanza della componente femminile e giovanile (consistenza numerica all'interno del gruppo di lavoro/della compagine societaria)</t>
  </si>
  <si>
    <t>Descrizione delle eventuali azioni per garantire l’accessibilità alle persone con disabilità</t>
  </si>
  <si>
    <t>Descrizione delle eventuali misure messe in campo per prevenire le discriminazioni e valorizzare la diversità</t>
  </si>
  <si>
    <t>Rispondenza del progetto a specifici e rilevanti fabbisogni del sistema economico marchigiano (peso criterio 15)</t>
  </si>
  <si>
    <t>Qualità del piano aziendale e della strategia di investimento proposto (peso criterio 5)</t>
  </si>
  <si>
    <t>Capacità di incrementare il fatturato dell’impresa grazie al Progetto come indicato nel business plan (peso criterio 20)</t>
  </si>
  <si>
    <t>Servizi aggiuntivi (peso criterio 10)</t>
  </si>
  <si>
    <t>Struttura organizzativa e governance proposte (peso criterio 10)</t>
  </si>
  <si>
    <t>Validità dell’approccio metodologico ed organizzativo (peso criterio 10)</t>
  </si>
  <si>
    <t>Fatturato specifico (inerente alla gestione di agevolazioni pubbliche) (peso criterio 20)</t>
  </si>
  <si>
    <t>Esperienza nell’attuazione e/o gestione degli strumenti finanziari, in particolare con risorse comunitarie (peso criterio 10)</t>
  </si>
  <si>
    <t>Punteggio ponderato totale*</t>
  </si>
  <si>
    <t>* in caso di parità, l'ordine di posizione deriva dai punteggi di Priorità (colonne da AA a AD)</t>
  </si>
  <si>
    <t>'02842450427</t>
  </si>
  <si>
    <t>'01332380433</t>
  </si>
  <si>
    <t>'02957370428</t>
  </si>
  <si>
    <t>'04362480404</t>
  </si>
  <si>
    <t>'02941970424</t>
  </si>
  <si>
    <t>'02257200440</t>
  </si>
  <si>
    <t>'02856080425</t>
  </si>
  <si>
    <t>'02897640427</t>
  </si>
  <si>
    <t>'02453280444</t>
  </si>
  <si>
    <t>'02556060446</t>
  </si>
  <si>
    <t>'02558630444</t>
  </si>
  <si>
    <t>'00175380427</t>
  </si>
  <si>
    <t>'02782940429</t>
  </si>
  <si>
    <t>'02215040425</t>
  </si>
  <si>
    <t>'02561760444</t>
  </si>
  <si>
    <t>'02966790426</t>
  </si>
  <si>
    <t>'02108130432</t>
  </si>
  <si>
    <t>'02222500411</t>
  </si>
  <si>
    <t>'02422720421</t>
  </si>
  <si>
    <t>'02115900439</t>
  </si>
  <si>
    <t>'02995960420</t>
  </si>
  <si>
    <t>'02792680411</t>
  </si>
  <si>
    <t>'02661771200</t>
  </si>
  <si>
    <t>Criterio/Priorità</t>
  </si>
  <si>
    <t>Descrizione Criterio/Priorità</t>
  </si>
  <si>
    <t>Punteggio per singolo Criterio</t>
  </si>
  <si>
    <t>Punteggio Ponderato per singolo Criterio</t>
  </si>
  <si>
    <t>COSTO INVESTIMENTO AMMISSIBILE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</si>
</sst>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&quot;€&quot;;\(#,##0.00&quot;€&quot;\)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6" fillId="0" borderId="1" xfId="0" applyNumberFormat="1" applyFont="1" applyBorder="1"/>
    <xf numFmtId="2" fontId="6" fillId="0" borderId="3" xfId="0" applyNumberFormat="1" applyFont="1" applyBorder="1"/>
    <xf numFmtId="2" fontId="7" fillId="0" borderId="2" xfId="0" applyNumberFormat="1" applyFont="1" applyBorder="1"/>
    <xf numFmtId="2" fontId="7" fillId="0" borderId="1" xfId="0" applyNumberFormat="1" applyFont="1" applyBorder="1"/>
    <xf numFmtId="2" fontId="7" fillId="0" borderId="3" xfId="0" applyNumberFormat="1" applyFont="1" applyBorder="1"/>
    <xf numFmtId="2" fontId="6" fillId="2" borderId="1" xfId="0" applyNumberFormat="1" applyFont="1" applyFill="1" applyBorder="1"/>
    <xf numFmtId="0" fontId="6" fillId="0" borderId="1" xfId="0" applyFont="1" applyBorder="1"/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2" fontId="7" fillId="0" borderId="6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/>
    </xf>
    <xf numFmtId="0" fontId="9" fillId="0" borderId="14" xfId="0" applyFont="1" applyBorder="1" applyAlignment="1">
      <alignment vertical="top" wrapText="1"/>
    </xf>
    <xf numFmtId="0" fontId="8" fillId="0" borderId="21" xfId="0" applyFont="1" applyBorder="1"/>
    <xf numFmtId="0" fontId="8" fillId="0" borderId="22" xfId="0" applyFont="1" applyBorder="1"/>
    <xf numFmtId="0" fontId="4" fillId="0" borderId="17" xfId="0" applyFont="1" applyBorder="1" applyAlignment="1">
      <alignment horizontal="left" vertical="center"/>
    </xf>
    <xf numFmtId="2" fontId="6" fillId="0" borderId="2" xfId="0" applyNumberFormat="1" applyFont="1" applyBorder="1"/>
    <xf numFmtId="2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vertical="center"/>
    </xf>
    <xf numFmtId="0" fontId="4" fillId="2" borderId="23" xfId="0" applyFont="1" applyFill="1" applyBorder="1" applyAlignment="1" applyProtection="1">
      <alignment horizontal="left" vertical="center" readingOrder="1"/>
      <protection locked="0"/>
    </xf>
    <xf numFmtId="0" fontId="4" fillId="0" borderId="24" xfId="0" applyFont="1" applyBorder="1" applyAlignment="1" applyProtection="1">
      <alignment horizontal="left" vertical="center" readingOrder="1"/>
      <protection locked="0"/>
    </xf>
    <xf numFmtId="0" fontId="4" fillId="0" borderId="25" xfId="0" applyFont="1" applyBorder="1" applyAlignment="1" applyProtection="1">
      <alignment horizontal="left" vertical="center" readingOrder="1"/>
      <protection locked="0"/>
    </xf>
    <xf numFmtId="0" fontId="6" fillId="2" borderId="26" xfId="0" applyFont="1" applyFill="1" applyBorder="1" applyAlignment="1" applyProtection="1">
      <alignment horizontal="center" vertical="top" readingOrder="1"/>
      <protection locked="0"/>
    </xf>
    <xf numFmtId="0" fontId="10" fillId="0" borderId="1" xfId="0" applyFont="1" applyBorder="1" applyAlignment="1">
      <alignment horizontal="center" vertical="top" readingOrder="1"/>
    </xf>
    <xf numFmtId="0" fontId="10" fillId="0" borderId="1" xfId="0" applyFont="1" applyBorder="1" applyAlignment="1">
      <alignment vertical="top" readingOrder="1"/>
    </xf>
    <xf numFmtId="0" fontId="6" fillId="0" borderId="1" xfId="0" applyFont="1" applyBorder="1" applyAlignment="1" applyProtection="1">
      <alignment vertical="center" readingOrder="1"/>
      <protection locked="0"/>
    </xf>
    <xf numFmtId="0" fontId="6" fillId="0" borderId="1" xfId="0" applyFont="1" applyBorder="1" applyAlignment="1" applyProtection="1">
      <alignment vertical="top" readingOrder="1"/>
      <protection locked="0"/>
    </xf>
    <xf numFmtId="164" fontId="6" fillId="0" borderId="1" xfId="0" applyNumberFormat="1" applyFont="1" applyBorder="1" applyAlignment="1" applyProtection="1">
      <alignment horizontal="right" vertical="top" readingOrder="1"/>
      <protection locked="0"/>
    </xf>
    <xf numFmtId="164" fontId="6" fillId="0" borderId="27" xfId="0" applyNumberFormat="1" applyFont="1" applyBorder="1" applyAlignment="1" applyProtection="1">
      <alignment horizontal="right" vertical="top" readingOrder="1"/>
      <protection locked="0"/>
    </xf>
    <xf numFmtId="0" fontId="10" fillId="0" borderId="1" xfId="0" applyFont="1" applyBorder="1" applyAlignment="1">
      <alignment horizontal="center" vertical="center" readingOrder="1"/>
    </xf>
    <xf numFmtId="0" fontId="10" fillId="0" borderId="1" xfId="0" applyFont="1" applyBorder="1" applyAlignment="1">
      <alignment vertical="center" readingOrder="1"/>
    </xf>
    <xf numFmtId="164" fontId="6" fillId="0" borderId="1" xfId="0" applyNumberFormat="1" applyFont="1" applyBorder="1" applyAlignment="1" applyProtection="1">
      <alignment horizontal="right" vertical="center" readingOrder="1"/>
      <protection locked="0"/>
    </xf>
    <xf numFmtId="164" fontId="6" fillId="0" borderId="27" xfId="0" applyNumberFormat="1" applyFont="1" applyBorder="1" applyAlignment="1" applyProtection="1">
      <alignment horizontal="right" vertical="center" readingOrder="1"/>
      <protection locked="0"/>
    </xf>
    <xf numFmtId="0" fontId="6" fillId="2" borderId="28" xfId="0" applyFont="1" applyFill="1" applyBorder="1" applyAlignment="1" applyProtection="1">
      <alignment horizontal="center" vertical="top" readingOrder="1"/>
      <protection locked="0"/>
    </xf>
    <xf numFmtId="0" fontId="10" fillId="0" borderId="29" xfId="0" applyFont="1" applyBorder="1" applyAlignment="1">
      <alignment horizontal="center" vertical="center" readingOrder="1"/>
    </xf>
    <xf numFmtId="0" fontId="10" fillId="0" borderId="29" xfId="0" applyFont="1" applyBorder="1" applyAlignment="1">
      <alignment vertical="center" readingOrder="1"/>
    </xf>
    <xf numFmtId="0" fontId="6" fillId="0" borderId="29" xfId="0" applyFont="1" applyBorder="1" applyAlignment="1" applyProtection="1">
      <alignment vertical="center" readingOrder="1"/>
      <protection locked="0"/>
    </xf>
    <xf numFmtId="164" fontId="6" fillId="0" borderId="29" xfId="0" applyNumberFormat="1" applyFont="1" applyBorder="1" applyAlignment="1" applyProtection="1">
      <alignment horizontal="right" vertical="center" readingOrder="1"/>
      <protection locked="0"/>
    </xf>
    <xf numFmtId="164" fontId="6" fillId="0" borderId="30" xfId="0" applyNumberFormat="1" applyFont="1" applyBorder="1" applyAlignment="1" applyProtection="1">
      <alignment horizontal="right" vertical="center" readingOrder="1"/>
      <protection locked="0"/>
    </xf>
    <xf numFmtId="0" fontId="0" fillId="0" borderId="0" xfId="0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iorgio Tangherlini" id="{3774EDC0-C4A1-4011-BD8E-4AB603AEA432}" userId="S::giorgio.tangherlini@regione.marche.it::d2512374-b8ac-4ccd-a2d6-bf4ed11ce714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3" dT="2024-12-18T08:04:53.33" personId="{3774EDC0-C4A1-4011-BD8E-4AB603AEA432}" id="{CD8F31DC-E94D-4F84-8E91-E396A6E37EBE}">
    <text>L'impresa ha indicato la categoria culturale-creativa, ma in appendice 1 il suo codice ATECO rientra solo in caso di imprese associate</text>
  </threadedComment>
  <threadedComment ref="AF3" dT="2024-12-18T10:38:39.58" personId="{3774EDC0-C4A1-4011-BD8E-4AB603AEA432}" id="{11A65E5E-021C-4612-8431-ACE7CCDE7D6C}">
    <text>aggiunto post pec</text>
  </threadedComment>
  <threadedComment ref="AG3" dT="2024-12-18T10:38:39.58" personId="{3774EDC0-C4A1-4011-BD8E-4AB603AEA432}" id="{023EF738-DE8C-48A9-AB31-3DC5CE2DB036}">
    <text>aggiunto post pec</text>
  </threadedComment>
  <threadedComment ref="L4" dT="2024-12-18T09:56:40.41" personId="{3774EDC0-C4A1-4011-BD8E-4AB603AEA432}" id="{DE2D0CF8-0B2D-4CD2-AA4A-D0B8FE4645BF}">
    <text>in dichiarazione dei redditi c'è un ATECO diverso dalla domanda, ma è anch'esso ammissibile</text>
  </threadedComment>
  <threadedComment ref="AF4" dT="2024-12-18T10:38:39.58" personId="{3774EDC0-C4A1-4011-BD8E-4AB603AEA432}" id="{AD4BE141-2B83-4F18-8EE0-883AB39E63A3}">
    <text>aggiunto post pec</text>
  </threadedComment>
  <threadedComment ref="AG4" dT="2024-12-18T10:38:39.58" personId="{3774EDC0-C4A1-4011-BD8E-4AB603AEA432}" id="{48C2C1F8-34A9-42EB-8803-6A19E61BFC84}">
    <text>aggiunto post pec</text>
  </threadedComment>
  <threadedComment ref="AJ8" dT="2024-12-20T11:55:32.09" personId="{3774EDC0-C4A1-4011-BD8E-4AB603AEA432}" id="{271FDA49-6875-45E3-B345-B162C0C737F3}">
    <text>non riconosciuta</text>
  </threadedComment>
  <threadedComment ref="AH12" dT="2024-12-23T16:13:37.41" personId="{3774EDC0-C4A1-4011-BD8E-4AB603AEA432}" id="{5F78979F-6AD7-4645-80A7-2FD0DDE11986}">
    <text>chiesta disabilità, ma risposta non pertinente</text>
  </threadedComment>
  <threadedComment ref="AG19" dT="2025-01-07T12:52:59.28" personId="{3774EDC0-C4A1-4011-BD8E-4AB603AEA432}" id="{43AAA59A-94AD-4C60-A072-A30A8E2CFD8D}">
    <text>indicato sì, ma dal progetto non riesco a capirlo</text>
  </threadedComment>
  <threadedComment ref="AJ19" dT="2024-12-20T11:55:32.09" personId="{3774EDC0-C4A1-4011-BD8E-4AB603AEA432}" id="{1280DA2D-FA90-4DA5-81D6-DF6185C14AF0}">
    <text>non riconosciuta</text>
  </threadedComment>
  <threadedComment ref="AI20" dT="2025-01-07T17:17:35.26" personId="{3774EDC0-C4A1-4011-BD8E-4AB603AEA432}" id="{31B94274-10D0-4E2E-9F33-2E66A2E800F7}">
    <text>non assegnata, perché parità ancora non raggiunta</text>
  </threadedComment>
  <threadedComment ref="L21" dT="2024-12-18T08:04:53.33" personId="{3774EDC0-C4A1-4011-BD8E-4AB603AEA432}" id="{EFF756DB-A855-4BF1-8100-25D58ECAD646}">
    <text>L'impresa ha indicato la categoria culturale-creativa, ma in appendice 1 il suo codice ATECO rientra solo in caso di imprese associate</text>
  </threadedComment>
  <threadedComment ref="L22" dT="2025-01-08T09:03:51.11" personId="{3774EDC0-C4A1-4011-BD8E-4AB603AEA432}" id="{C03DB4A8-F56E-489C-B6DB-3B115368FFE7}">
    <text>non trovato riferimento a impresa "sociale" in Visura</text>
  </threadedComment>
  <threadedComment ref="AI24" dT="2025-01-07T17:17:35.26" personId="{3774EDC0-C4A1-4011-BD8E-4AB603AEA432}" id="{06F4F443-31BB-4798-B656-47078BA69356}">
    <text>non assegnata, perché parità ancora non raggiunta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A769F-8056-4515-A1A5-4CF42555C9D9}">
  <dimension ref="A1:A11"/>
  <sheetViews>
    <sheetView workbookViewId="0">
      <selection activeCell="A13" sqref="A13"/>
    </sheetView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44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tr">
        <f>CONCATENATE(A4," - ",A5)</f>
        <v>Culturale - Sociale</v>
      </c>
    </row>
    <row r="8" spans="1:1" x14ac:dyDescent="0.25">
      <c r="A8" t="str">
        <f>CONCATENATE(A5," - ",A6)</f>
        <v>Sociale - Innovativa</v>
      </c>
    </row>
    <row r="9" spans="1:1" x14ac:dyDescent="0.25">
      <c r="A9" t="str">
        <f>CONCATENATE(A4," - ",A6)</f>
        <v>Culturale - Innovativa</v>
      </c>
    </row>
    <row r="10" spans="1:1" x14ac:dyDescent="0.25">
      <c r="A10" t="str">
        <f>CONCATENATE(A4," - ",A5," - ",A6)</f>
        <v>Culturale - Sociale - Innovativa</v>
      </c>
    </row>
    <row r="11" spans="1:1" x14ac:dyDescent="0.25">
      <c r="A11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65A6-24F1-4662-AA2B-0CA788B97826}">
  <dimension ref="A1:AE40"/>
  <sheetViews>
    <sheetView tabSelected="1" workbookViewId="0">
      <pane xSplit="4" ySplit="2" topLeftCell="Z12" activePane="bottomRight" state="frozen"/>
      <selection pane="topRight"/>
      <selection pane="bottomLeft"/>
      <selection pane="bottomRight" activeCell="B29" sqref="B29"/>
    </sheetView>
  </sheetViews>
  <sheetFormatPr defaultColWidth="9.140625" defaultRowHeight="15" x14ac:dyDescent="0.25"/>
  <cols>
    <col min="1" max="1" width="21.42578125" bestFit="1" customWidth="1"/>
    <col min="2" max="2" width="24" customWidth="1"/>
    <col min="3" max="3" width="12.85546875" bestFit="1" customWidth="1"/>
    <col min="4" max="4" width="72.7109375" bestFit="1" customWidth="1"/>
    <col min="5" max="5" width="40.42578125" bestFit="1" customWidth="1"/>
    <col min="6" max="6" width="35.7109375" bestFit="1" customWidth="1"/>
    <col min="7" max="7" width="26.5703125" bestFit="1" customWidth="1"/>
    <col min="8" max="8" width="13.28515625" bestFit="1" customWidth="1"/>
    <col min="9" max="9" width="12.140625" bestFit="1" customWidth="1"/>
    <col min="10" max="11" width="13.28515625" bestFit="1" customWidth="1"/>
    <col min="12" max="15" width="13.140625" bestFit="1" customWidth="1"/>
    <col min="16" max="16" width="13.7109375" style="3" bestFit="1" customWidth="1"/>
    <col min="17" max="17" width="12.5703125" style="3" bestFit="1" customWidth="1"/>
    <col min="18" max="19" width="13.7109375" style="3" bestFit="1" customWidth="1"/>
    <col min="20" max="23" width="13.5703125" style="3" bestFit="1" customWidth="1"/>
    <col min="24" max="24" width="24.42578125" style="3" bestFit="1" customWidth="1"/>
    <col min="25" max="25" width="24.28515625" style="3" bestFit="1" customWidth="1"/>
    <col min="26" max="26" width="25.7109375" customWidth="1"/>
    <col min="27" max="30" width="8.28515625" bestFit="1" customWidth="1"/>
  </cols>
  <sheetData>
    <row r="1" spans="1:31" ht="15.75" thickBot="1" x14ac:dyDescent="0.3">
      <c r="H1" s="66" t="s">
        <v>93</v>
      </c>
      <c r="I1" s="67"/>
      <c r="J1" s="67"/>
      <c r="K1" s="67"/>
      <c r="L1" s="67"/>
      <c r="M1" s="67"/>
      <c r="N1" s="67"/>
      <c r="O1" s="68"/>
      <c r="P1" s="67" t="s">
        <v>94</v>
      </c>
      <c r="Q1" s="67"/>
      <c r="R1" s="67"/>
      <c r="S1" s="67"/>
      <c r="T1" s="67"/>
      <c r="U1" s="67"/>
      <c r="V1" s="67"/>
      <c r="W1" s="68"/>
    </row>
    <row r="2" spans="1:31" s="2" customFormat="1" x14ac:dyDescent="0.25">
      <c r="A2" s="45" t="s">
        <v>50</v>
      </c>
      <c r="B2" s="46" t="s">
        <v>0</v>
      </c>
      <c r="C2" s="46" t="s">
        <v>1</v>
      </c>
      <c r="D2" s="46" t="s">
        <v>2</v>
      </c>
      <c r="E2" s="46" t="s">
        <v>3</v>
      </c>
      <c r="F2" s="46" t="s">
        <v>95</v>
      </c>
      <c r="G2" s="47" t="s">
        <v>4</v>
      </c>
      <c r="H2" s="40" t="s">
        <v>32</v>
      </c>
      <c r="I2" s="6" t="s">
        <v>33</v>
      </c>
      <c r="J2" s="6" t="s">
        <v>34</v>
      </c>
      <c r="K2" s="6" t="s">
        <v>35</v>
      </c>
      <c r="L2" s="6" t="s">
        <v>36</v>
      </c>
      <c r="M2" s="6" t="s">
        <v>37</v>
      </c>
      <c r="N2" s="6" t="s">
        <v>38</v>
      </c>
      <c r="O2" s="7" t="s">
        <v>39</v>
      </c>
      <c r="P2" s="8" t="s">
        <v>32</v>
      </c>
      <c r="Q2" s="9" t="s">
        <v>33</v>
      </c>
      <c r="R2" s="9" t="s">
        <v>34</v>
      </c>
      <c r="S2" s="9" t="s">
        <v>35</v>
      </c>
      <c r="T2" s="9" t="s">
        <v>36</v>
      </c>
      <c r="U2" s="9" t="s">
        <v>37</v>
      </c>
      <c r="V2" s="9" t="s">
        <v>38</v>
      </c>
      <c r="W2" s="10" t="s">
        <v>39</v>
      </c>
      <c r="X2" s="11" t="s">
        <v>51</v>
      </c>
      <c r="Y2" s="12" t="s">
        <v>52</v>
      </c>
      <c r="Z2" s="13" t="s">
        <v>66</v>
      </c>
      <c r="AA2" s="14" t="s">
        <v>40</v>
      </c>
      <c r="AB2" s="14" t="s">
        <v>41</v>
      </c>
      <c r="AC2" s="14" t="s">
        <v>42</v>
      </c>
      <c r="AD2" s="14" t="s">
        <v>43</v>
      </c>
    </row>
    <row r="3" spans="1:31" s="1" customFormat="1" x14ac:dyDescent="0.2">
      <c r="A3" s="48">
        <v>1</v>
      </c>
      <c r="B3" s="49">
        <v>67682</v>
      </c>
      <c r="C3" s="50" t="s">
        <v>73</v>
      </c>
      <c r="D3" s="51" t="s">
        <v>12</v>
      </c>
      <c r="E3" s="52" t="s">
        <v>8</v>
      </c>
      <c r="F3" s="53">
        <v>10000</v>
      </c>
      <c r="G3" s="54">
        <v>5000</v>
      </c>
      <c r="H3" s="41">
        <v>8</v>
      </c>
      <c r="I3" s="15">
        <v>8.5</v>
      </c>
      <c r="J3" s="15">
        <v>8.5</v>
      </c>
      <c r="K3" s="15">
        <v>8</v>
      </c>
      <c r="L3" s="15">
        <v>7.5</v>
      </c>
      <c r="M3" s="15">
        <v>8</v>
      </c>
      <c r="N3" s="15">
        <v>7.5</v>
      </c>
      <c r="O3" s="16">
        <v>6</v>
      </c>
      <c r="P3" s="17">
        <f t="shared" ref="P3:P25" si="0">H3/10*15</f>
        <v>12</v>
      </c>
      <c r="Q3" s="18">
        <f t="shared" ref="Q3:Q25" si="1">I3/10*5</f>
        <v>4.25</v>
      </c>
      <c r="R3" s="18">
        <f t="shared" ref="R3:R25" si="2">J3/10*10</f>
        <v>8.5</v>
      </c>
      <c r="S3" s="18">
        <f t="shared" ref="S3:S25" si="3">K3/10*10</f>
        <v>8</v>
      </c>
      <c r="T3" s="18">
        <f t="shared" ref="T3:T25" si="4">L3/10*20</f>
        <v>15</v>
      </c>
      <c r="U3" s="18">
        <f t="shared" ref="U3:U25" si="5">M3/10*20</f>
        <v>16</v>
      </c>
      <c r="V3" s="18">
        <f t="shared" ref="V3:V25" si="6">N3/10*10</f>
        <v>7.5</v>
      </c>
      <c r="W3" s="19">
        <f t="shared" ref="W3:W25" si="7">O3/10*10</f>
        <v>6</v>
      </c>
      <c r="X3" s="17">
        <f t="shared" ref="X3:X25" si="8">SUM(P3:S3)</f>
        <v>32.75</v>
      </c>
      <c r="Y3" s="18">
        <f t="shared" ref="Y3:Y25" si="9">SUM(T3:W3)</f>
        <v>44.5</v>
      </c>
      <c r="Z3" s="20">
        <f t="shared" ref="Z3:Z25" si="10">X3+Y3</f>
        <v>77.25</v>
      </c>
      <c r="AA3" s="21">
        <v>1</v>
      </c>
      <c r="AB3" s="21">
        <v>1</v>
      </c>
      <c r="AC3" s="21">
        <v>1</v>
      </c>
      <c r="AD3" s="21">
        <v>0</v>
      </c>
    </row>
    <row r="4" spans="1:31" x14ac:dyDescent="0.25">
      <c r="A4" s="48">
        <v>2</v>
      </c>
      <c r="B4" s="55">
        <v>67712</v>
      </c>
      <c r="C4" s="56" t="s">
        <v>90</v>
      </c>
      <c r="D4" s="51" t="s">
        <v>31</v>
      </c>
      <c r="E4" s="51" t="s">
        <v>8</v>
      </c>
      <c r="F4" s="57">
        <v>9000</v>
      </c>
      <c r="G4" s="58">
        <v>4500</v>
      </c>
      <c r="H4" s="42">
        <v>7.5</v>
      </c>
      <c r="I4" s="22">
        <v>7.5</v>
      </c>
      <c r="J4" s="22">
        <v>7.5</v>
      </c>
      <c r="K4" s="22">
        <v>7</v>
      </c>
      <c r="L4" s="22">
        <v>8</v>
      </c>
      <c r="M4" s="15">
        <v>7</v>
      </c>
      <c r="N4" s="15">
        <v>7</v>
      </c>
      <c r="O4" s="16">
        <v>8</v>
      </c>
      <c r="P4" s="17">
        <f t="shared" si="0"/>
        <v>11.25</v>
      </c>
      <c r="Q4" s="18">
        <f t="shared" si="1"/>
        <v>3.75</v>
      </c>
      <c r="R4" s="18">
        <f t="shared" si="2"/>
        <v>7.5</v>
      </c>
      <c r="S4" s="18">
        <f t="shared" si="3"/>
        <v>7</v>
      </c>
      <c r="T4" s="18">
        <f t="shared" si="4"/>
        <v>16</v>
      </c>
      <c r="U4" s="18">
        <f t="shared" si="5"/>
        <v>14</v>
      </c>
      <c r="V4" s="18">
        <f t="shared" si="6"/>
        <v>7</v>
      </c>
      <c r="W4" s="19">
        <f t="shared" si="7"/>
        <v>8</v>
      </c>
      <c r="X4" s="17">
        <f t="shared" si="8"/>
        <v>29.5</v>
      </c>
      <c r="Y4" s="18">
        <f t="shared" si="9"/>
        <v>45</v>
      </c>
      <c r="Z4" s="20">
        <f t="shared" si="10"/>
        <v>74.5</v>
      </c>
      <c r="AA4" s="21">
        <v>1</v>
      </c>
      <c r="AB4" s="21">
        <v>1</v>
      </c>
      <c r="AC4" s="21">
        <v>0</v>
      </c>
      <c r="AD4" s="21">
        <v>0</v>
      </c>
      <c r="AE4" s="1"/>
    </row>
    <row r="5" spans="1:31" x14ac:dyDescent="0.25">
      <c r="A5" s="48">
        <v>3</v>
      </c>
      <c r="B5" s="49">
        <v>67696</v>
      </c>
      <c r="C5" s="50" t="s">
        <v>81</v>
      </c>
      <c r="D5" s="51" t="s">
        <v>21</v>
      </c>
      <c r="E5" s="52" t="s">
        <v>6</v>
      </c>
      <c r="F5" s="53">
        <v>9400</v>
      </c>
      <c r="G5" s="54">
        <v>4700</v>
      </c>
      <c r="H5" s="41">
        <v>7.5</v>
      </c>
      <c r="I5" s="15">
        <v>7</v>
      </c>
      <c r="J5" s="15">
        <v>7.5</v>
      </c>
      <c r="K5" s="15">
        <v>7</v>
      </c>
      <c r="L5" s="15">
        <v>7</v>
      </c>
      <c r="M5" s="15">
        <v>7.5</v>
      </c>
      <c r="N5" s="15">
        <v>7</v>
      </c>
      <c r="O5" s="16">
        <v>7.5</v>
      </c>
      <c r="P5" s="17">
        <f t="shared" si="0"/>
        <v>11.25</v>
      </c>
      <c r="Q5" s="18">
        <f t="shared" si="1"/>
        <v>3.5</v>
      </c>
      <c r="R5" s="18">
        <f t="shared" si="2"/>
        <v>7.5</v>
      </c>
      <c r="S5" s="18">
        <f t="shared" si="3"/>
        <v>7</v>
      </c>
      <c r="T5" s="18">
        <f t="shared" si="4"/>
        <v>14</v>
      </c>
      <c r="U5" s="18">
        <f t="shared" si="5"/>
        <v>15</v>
      </c>
      <c r="V5" s="18">
        <f t="shared" si="6"/>
        <v>7</v>
      </c>
      <c r="W5" s="19">
        <f t="shared" si="7"/>
        <v>7.5</v>
      </c>
      <c r="X5" s="17">
        <f t="shared" si="8"/>
        <v>29.25</v>
      </c>
      <c r="Y5" s="18">
        <f t="shared" si="9"/>
        <v>43.5</v>
      </c>
      <c r="Z5" s="20">
        <f t="shared" si="10"/>
        <v>72.75</v>
      </c>
      <c r="AA5" s="21">
        <v>1</v>
      </c>
      <c r="AB5" s="21">
        <v>1</v>
      </c>
      <c r="AC5" s="21">
        <v>0</v>
      </c>
      <c r="AD5" s="21">
        <v>0</v>
      </c>
      <c r="AE5" s="1"/>
    </row>
    <row r="6" spans="1:31" x14ac:dyDescent="0.25">
      <c r="A6" s="48">
        <v>4</v>
      </c>
      <c r="B6" s="49">
        <v>67692</v>
      </c>
      <c r="C6" s="50" t="s">
        <v>79</v>
      </c>
      <c r="D6" s="51" t="s">
        <v>19</v>
      </c>
      <c r="E6" s="52" t="s">
        <v>6</v>
      </c>
      <c r="F6" s="53">
        <v>20000</v>
      </c>
      <c r="G6" s="54">
        <v>10000</v>
      </c>
      <c r="H6" s="41">
        <v>7</v>
      </c>
      <c r="I6" s="15">
        <v>8</v>
      </c>
      <c r="J6" s="15">
        <v>7</v>
      </c>
      <c r="K6" s="15">
        <v>7</v>
      </c>
      <c r="L6" s="15">
        <v>7.5</v>
      </c>
      <c r="M6" s="15">
        <v>7</v>
      </c>
      <c r="N6" s="15">
        <v>7</v>
      </c>
      <c r="O6" s="16">
        <v>8</v>
      </c>
      <c r="P6" s="17">
        <f t="shared" si="0"/>
        <v>10.5</v>
      </c>
      <c r="Q6" s="18">
        <f t="shared" si="1"/>
        <v>4</v>
      </c>
      <c r="R6" s="18">
        <f t="shared" si="2"/>
        <v>7</v>
      </c>
      <c r="S6" s="18">
        <f t="shared" si="3"/>
        <v>7</v>
      </c>
      <c r="T6" s="18">
        <f t="shared" si="4"/>
        <v>15</v>
      </c>
      <c r="U6" s="18">
        <f t="shared" si="5"/>
        <v>14</v>
      </c>
      <c r="V6" s="18">
        <f t="shared" si="6"/>
        <v>7</v>
      </c>
      <c r="W6" s="19">
        <f t="shared" si="7"/>
        <v>8</v>
      </c>
      <c r="X6" s="17">
        <f t="shared" si="8"/>
        <v>28.5</v>
      </c>
      <c r="Y6" s="18">
        <f t="shared" si="9"/>
        <v>44</v>
      </c>
      <c r="Z6" s="20">
        <f t="shared" si="10"/>
        <v>72.5</v>
      </c>
      <c r="AA6" s="21">
        <v>1</v>
      </c>
      <c r="AB6" s="21">
        <v>1</v>
      </c>
      <c r="AC6" s="21">
        <v>1</v>
      </c>
      <c r="AD6" s="21">
        <v>1</v>
      </c>
      <c r="AE6" s="1"/>
    </row>
    <row r="7" spans="1:31" x14ac:dyDescent="0.25">
      <c r="A7" s="48">
        <v>5</v>
      </c>
      <c r="B7" s="49">
        <v>67664</v>
      </c>
      <c r="C7" s="50" t="s">
        <v>69</v>
      </c>
      <c r="D7" s="51" t="s">
        <v>7</v>
      </c>
      <c r="E7" s="52" t="s">
        <v>8</v>
      </c>
      <c r="F7" s="53">
        <v>10000</v>
      </c>
      <c r="G7" s="54">
        <v>5000</v>
      </c>
      <c r="H7" s="43">
        <v>7</v>
      </c>
      <c r="I7" s="15">
        <v>8</v>
      </c>
      <c r="J7" s="15">
        <v>7.5</v>
      </c>
      <c r="K7" s="15">
        <v>7.5</v>
      </c>
      <c r="L7" s="15">
        <v>8</v>
      </c>
      <c r="M7" s="15">
        <v>6</v>
      </c>
      <c r="N7" s="15">
        <v>7</v>
      </c>
      <c r="O7" s="16">
        <v>7.5</v>
      </c>
      <c r="P7" s="17">
        <f t="shared" si="0"/>
        <v>10.5</v>
      </c>
      <c r="Q7" s="18">
        <f t="shared" si="1"/>
        <v>4</v>
      </c>
      <c r="R7" s="18">
        <f t="shared" si="2"/>
        <v>7.5</v>
      </c>
      <c r="S7" s="18">
        <f t="shared" si="3"/>
        <v>7.5</v>
      </c>
      <c r="T7" s="18">
        <f t="shared" si="4"/>
        <v>16</v>
      </c>
      <c r="U7" s="18">
        <f t="shared" si="5"/>
        <v>12</v>
      </c>
      <c r="V7" s="18">
        <f t="shared" si="6"/>
        <v>7</v>
      </c>
      <c r="W7" s="19">
        <f t="shared" si="7"/>
        <v>7.5</v>
      </c>
      <c r="X7" s="17">
        <f t="shared" si="8"/>
        <v>29.5</v>
      </c>
      <c r="Y7" s="18">
        <f t="shared" si="9"/>
        <v>42.5</v>
      </c>
      <c r="Z7" s="20">
        <f t="shared" si="10"/>
        <v>72</v>
      </c>
      <c r="AA7" s="21">
        <v>1</v>
      </c>
      <c r="AB7" s="21">
        <v>1</v>
      </c>
      <c r="AC7" s="21">
        <v>0</v>
      </c>
      <c r="AD7" s="21">
        <v>0</v>
      </c>
      <c r="AE7" s="1"/>
    </row>
    <row r="8" spans="1:31" s="4" customFormat="1" x14ac:dyDescent="0.25">
      <c r="A8" s="48">
        <v>6</v>
      </c>
      <c r="B8" s="49">
        <v>67689</v>
      </c>
      <c r="C8" s="50" t="s">
        <v>76</v>
      </c>
      <c r="D8" s="51" t="s">
        <v>15</v>
      </c>
      <c r="E8" s="52" t="s">
        <v>16</v>
      </c>
      <c r="F8" s="53">
        <v>20000</v>
      </c>
      <c r="G8" s="54">
        <v>10000</v>
      </c>
      <c r="H8" s="41">
        <v>7.5</v>
      </c>
      <c r="I8" s="15">
        <v>8</v>
      </c>
      <c r="J8" s="15">
        <v>8.5</v>
      </c>
      <c r="K8" s="15">
        <v>7.5</v>
      </c>
      <c r="L8" s="15">
        <v>7.5</v>
      </c>
      <c r="M8" s="15">
        <v>6</v>
      </c>
      <c r="N8" s="15">
        <v>7</v>
      </c>
      <c r="O8" s="16">
        <v>6.5</v>
      </c>
      <c r="P8" s="17">
        <f t="shared" si="0"/>
        <v>11.25</v>
      </c>
      <c r="Q8" s="18">
        <f t="shared" si="1"/>
        <v>4</v>
      </c>
      <c r="R8" s="18">
        <f t="shared" si="2"/>
        <v>8.5</v>
      </c>
      <c r="S8" s="18">
        <f t="shared" si="3"/>
        <v>7.5</v>
      </c>
      <c r="T8" s="18">
        <f t="shared" si="4"/>
        <v>15</v>
      </c>
      <c r="U8" s="18">
        <f t="shared" si="5"/>
        <v>12</v>
      </c>
      <c r="V8" s="18">
        <f t="shared" si="6"/>
        <v>7</v>
      </c>
      <c r="W8" s="19">
        <f t="shared" si="7"/>
        <v>6.5</v>
      </c>
      <c r="X8" s="17">
        <f t="shared" si="8"/>
        <v>31.25</v>
      </c>
      <c r="Y8" s="18">
        <f t="shared" si="9"/>
        <v>40.5</v>
      </c>
      <c r="Z8" s="20">
        <f t="shared" si="10"/>
        <v>71.75</v>
      </c>
      <c r="AA8" s="21">
        <v>0</v>
      </c>
      <c r="AB8" s="21">
        <v>0</v>
      </c>
      <c r="AC8" s="21">
        <v>0</v>
      </c>
      <c r="AD8" s="21">
        <v>0</v>
      </c>
      <c r="AE8" s="1"/>
    </row>
    <row r="9" spans="1:31" x14ac:dyDescent="0.25">
      <c r="A9" s="48">
        <v>7</v>
      </c>
      <c r="B9" s="49">
        <v>67690</v>
      </c>
      <c r="C9" s="50" t="s">
        <v>77</v>
      </c>
      <c r="D9" s="51" t="s">
        <v>17</v>
      </c>
      <c r="E9" s="52" t="s">
        <v>16</v>
      </c>
      <c r="F9" s="53">
        <v>20000</v>
      </c>
      <c r="G9" s="54">
        <v>10000</v>
      </c>
      <c r="H9" s="41">
        <v>7</v>
      </c>
      <c r="I9" s="15">
        <v>7</v>
      </c>
      <c r="J9" s="15">
        <v>8</v>
      </c>
      <c r="K9" s="15">
        <v>7</v>
      </c>
      <c r="L9" s="15">
        <v>7</v>
      </c>
      <c r="M9" s="23">
        <v>7.5</v>
      </c>
      <c r="N9" s="15">
        <v>7</v>
      </c>
      <c r="O9" s="16">
        <v>6.5</v>
      </c>
      <c r="P9" s="17">
        <f t="shared" si="0"/>
        <v>10.5</v>
      </c>
      <c r="Q9" s="18">
        <f t="shared" si="1"/>
        <v>3.5</v>
      </c>
      <c r="R9" s="18">
        <f t="shared" si="2"/>
        <v>8</v>
      </c>
      <c r="S9" s="18">
        <f t="shared" si="3"/>
        <v>7</v>
      </c>
      <c r="T9" s="18">
        <f t="shared" si="4"/>
        <v>14</v>
      </c>
      <c r="U9" s="18">
        <f t="shared" si="5"/>
        <v>15</v>
      </c>
      <c r="V9" s="18">
        <f t="shared" si="6"/>
        <v>7</v>
      </c>
      <c r="W9" s="19">
        <f t="shared" si="7"/>
        <v>6.5</v>
      </c>
      <c r="X9" s="17">
        <f t="shared" si="8"/>
        <v>29</v>
      </c>
      <c r="Y9" s="18">
        <f t="shared" si="9"/>
        <v>42.5</v>
      </c>
      <c r="Z9" s="20">
        <f t="shared" si="10"/>
        <v>71.5</v>
      </c>
      <c r="AA9" s="21">
        <v>0</v>
      </c>
      <c r="AB9" s="21">
        <v>1</v>
      </c>
      <c r="AC9" s="21">
        <v>0</v>
      </c>
      <c r="AD9" s="21">
        <v>0</v>
      </c>
      <c r="AE9" s="1"/>
    </row>
    <row r="10" spans="1:31" x14ac:dyDescent="0.25">
      <c r="A10" s="48">
        <v>8</v>
      </c>
      <c r="B10" s="49">
        <v>67695</v>
      </c>
      <c r="C10" s="50" t="s">
        <v>80</v>
      </c>
      <c r="D10" s="51" t="s">
        <v>20</v>
      </c>
      <c r="E10" s="52" t="s">
        <v>6</v>
      </c>
      <c r="F10" s="53">
        <v>11000</v>
      </c>
      <c r="G10" s="54">
        <v>5500</v>
      </c>
      <c r="H10" s="41">
        <v>7.5</v>
      </c>
      <c r="I10" s="15">
        <v>7</v>
      </c>
      <c r="J10" s="15">
        <v>7</v>
      </c>
      <c r="K10" s="15">
        <v>7</v>
      </c>
      <c r="L10" s="15">
        <v>7.5</v>
      </c>
      <c r="M10" s="15">
        <v>6.5</v>
      </c>
      <c r="N10" s="15">
        <v>7</v>
      </c>
      <c r="O10" s="16">
        <v>7.5</v>
      </c>
      <c r="P10" s="17">
        <f t="shared" si="0"/>
        <v>11.25</v>
      </c>
      <c r="Q10" s="18">
        <f t="shared" si="1"/>
        <v>3.5</v>
      </c>
      <c r="R10" s="18">
        <f t="shared" si="2"/>
        <v>7</v>
      </c>
      <c r="S10" s="18">
        <f t="shared" si="3"/>
        <v>7</v>
      </c>
      <c r="T10" s="18">
        <f t="shared" si="4"/>
        <v>15</v>
      </c>
      <c r="U10" s="18">
        <f t="shared" si="5"/>
        <v>13</v>
      </c>
      <c r="V10" s="18">
        <f t="shared" si="6"/>
        <v>7</v>
      </c>
      <c r="W10" s="19">
        <f t="shared" si="7"/>
        <v>7.5</v>
      </c>
      <c r="X10" s="17">
        <f t="shared" si="8"/>
        <v>28.75</v>
      </c>
      <c r="Y10" s="18">
        <f t="shared" si="9"/>
        <v>42.5</v>
      </c>
      <c r="Z10" s="20">
        <f t="shared" si="10"/>
        <v>71.25</v>
      </c>
      <c r="AA10" s="21">
        <v>1</v>
      </c>
      <c r="AB10" s="21">
        <v>1</v>
      </c>
      <c r="AC10" s="21">
        <v>0</v>
      </c>
      <c r="AD10" s="21">
        <v>0</v>
      </c>
      <c r="AE10" s="1"/>
    </row>
    <row r="11" spans="1:31" x14ac:dyDescent="0.25">
      <c r="A11" s="48">
        <v>9</v>
      </c>
      <c r="B11" s="49">
        <v>67679</v>
      </c>
      <c r="C11" s="50" t="s">
        <v>71</v>
      </c>
      <c r="D11" s="51" t="s">
        <v>10</v>
      </c>
      <c r="E11" s="52" t="s">
        <v>8</v>
      </c>
      <c r="F11" s="53">
        <v>20000</v>
      </c>
      <c r="G11" s="54">
        <v>10000</v>
      </c>
      <c r="H11" s="41">
        <v>7</v>
      </c>
      <c r="I11" s="15">
        <v>8</v>
      </c>
      <c r="J11" s="15">
        <v>7</v>
      </c>
      <c r="K11" s="15">
        <v>7</v>
      </c>
      <c r="L11" s="15">
        <v>7</v>
      </c>
      <c r="M11" s="15">
        <v>6.5</v>
      </c>
      <c r="N11" s="15">
        <v>7</v>
      </c>
      <c r="O11" s="16">
        <v>8</v>
      </c>
      <c r="P11" s="17">
        <f t="shared" si="0"/>
        <v>10.5</v>
      </c>
      <c r="Q11" s="18">
        <f t="shared" si="1"/>
        <v>4</v>
      </c>
      <c r="R11" s="18">
        <f t="shared" si="2"/>
        <v>7</v>
      </c>
      <c r="S11" s="18">
        <f t="shared" si="3"/>
        <v>7</v>
      </c>
      <c r="T11" s="18">
        <f t="shared" si="4"/>
        <v>14</v>
      </c>
      <c r="U11" s="18">
        <f t="shared" si="5"/>
        <v>13</v>
      </c>
      <c r="V11" s="18">
        <f t="shared" si="6"/>
        <v>7</v>
      </c>
      <c r="W11" s="19">
        <f t="shared" si="7"/>
        <v>8</v>
      </c>
      <c r="X11" s="17">
        <f t="shared" si="8"/>
        <v>28.5</v>
      </c>
      <c r="Y11" s="18">
        <f t="shared" si="9"/>
        <v>42</v>
      </c>
      <c r="Z11" s="20">
        <f t="shared" si="10"/>
        <v>70.5</v>
      </c>
      <c r="AA11" s="21">
        <v>0</v>
      </c>
      <c r="AB11" s="21">
        <v>0</v>
      </c>
      <c r="AC11" s="21">
        <v>1</v>
      </c>
      <c r="AD11" s="21">
        <v>0</v>
      </c>
      <c r="AE11" s="1"/>
    </row>
    <row r="12" spans="1:31" x14ac:dyDescent="0.25">
      <c r="A12" s="48">
        <v>10</v>
      </c>
      <c r="B12" s="49">
        <v>67684</v>
      </c>
      <c r="C12" s="50" t="s">
        <v>74</v>
      </c>
      <c r="D12" s="51" t="s">
        <v>13</v>
      </c>
      <c r="E12" s="52" t="s">
        <v>6</v>
      </c>
      <c r="F12" s="53">
        <v>20000</v>
      </c>
      <c r="G12" s="54">
        <v>10000</v>
      </c>
      <c r="H12" s="41">
        <v>7</v>
      </c>
      <c r="I12" s="15">
        <v>7</v>
      </c>
      <c r="J12" s="15">
        <v>8.5</v>
      </c>
      <c r="K12" s="15">
        <v>7.5</v>
      </c>
      <c r="L12" s="15">
        <v>7.5</v>
      </c>
      <c r="M12" s="15">
        <v>6</v>
      </c>
      <c r="N12" s="15">
        <v>6.5</v>
      </c>
      <c r="O12" s="16">
        <v>6.5</v>
      </c>
      <c r="P12" s="17">
        <f t="shared" si="0"/>
        <v>10.5</v>
      </c>
      <c r="Q12" s="18">
        <f t="shared" si="1"/>
        <v>3.5</v>
      </c>
      <c r="R12" s="18">
        <f t="shared" si="2"/>
        <v>8.5</v>
      </c>
      <c r="S12" s="18">
        <f t="shared" si="3"/>
        <v>7.5</v>
      </c>
      <c r="T12" s="18">
        <f t="shared" si="4"/>
        <v>15</v>
      </c>
      <c r="U12" s="18">
        <f t="shared" si="5"/>
        <v>12</v>
      </c>
      <c r="V12" s="18">
        <f t="shared" si="6"/>
        <v>6.5</v>
      </c>
      <c r="W12" s="19">
        <f t="shared" si="7"/>
        <v>6.5</v>
      </c>
      <c r="X12" s="17">
        <f t="shared" si="8"/>
        <v>30</v>
      </c>
      <c r="Y12" s="18">
        <f t="shared" si="9"/>
        <v>40</v>
      </c>
      <c r="Z12" s="20">
        <f t="shared" si="10"/>
        <v>70</v>
      </c>
      <c r="AA12" s="21">
        <v>0</v>
      </c>
      <c r="AB12" s="21">
        <v>0</v>
      </c>
      <c r="AC12" s="21">
        <v>0</v>
      </c>
      <c r="AD12" s="21">
        <v>0</v>
      </c>
      <c r="AE12" s="1"/>
    </row>
    <row r="13" spans="1:31" x14ac:dyDescent="0.25">
      <c r="A13" s="48">
        <v>11</v>
      </c>
      <c r="B13" s="49">
        <v>67707</v>
      </c>
      <c r="C13" s="50" t="s">
        <v>87</v>
      </c>
      <c r="D13" s="51" t="s">
        <v>27</v>
      </c>
      <c r="E13" s="52" t="s">
        <v>8</v>
      </c>
      <c r="F13" s="53">
        <v>20000</v>
      </c>
      <c r="G13" s="54">
        <v>10000</v>
      </c>
      <c r="H13" s="41">
        <v>7</v>
      </c>
      <c r="I13" s="15">
        <v>7.5</v>
      </c>
      <c r="J13" s="15">
        <v>7.5</v>
      </c>
      <c r="K13" s="15">
        <v>7</v>
      </c>
      <c r="L13" s="15">
        <v>7</v>
      </c>
      <c r="M13" s="15">
        <v>7</v>
      </c>
      <c r="N13" s="15">
        <v>7</v>
      </c>
      <c r="O13" s="16">
        <v>6</v>
      </c>
      <c r="P13" s="17">
        <f t="shared" si="0"/>
        <v>10.5</v>
      </c>
      <c r="Q13" s="18">
        <f t="shared" si="1"/>
        <v>3.75</v>
      </c>
      <c r="R13" s="18">
        <f t="shared" si="2"/>
        <v>7.5</v>
      </c>
      <c r="S13" s="18">
        <f t="shared" si="3"/>
        <v>7</v>
      </c>
      <c r="T13" s="18">
        <f t="shared" si="4"/>
        <v>14</v>
      </c>
      <c r="U13" s="18">
        <f t="shared" si="5"/>
        <v>14</v>
      </c>
      <c r="V13" s="18">
        <f t="shared" si="6"/>
        <v>7</v>
      </c>
      <c r="W13" s="19">
        <f t="shared" si="7"/>
        <v>6</v>
      </c>
      <c r="X13" s="17">
        <f t="shared" si="8"/>
        <v>28.75</v>
      </c>
      <c r="Y13" s="18">
        <f t="shared" si="9"/>
        <v>41</v>
      </c>
      <c r="Z13" s="20">
        <f t="shared" si="10"/>
        <v>69.75</v>
      </c>
      <c r="AA13" s="21">
        <v>1</v>
      </c>
      <c r="AB13" s="21">
        <v>1</v>
      </c>
      <c r="AC13" s="21">
        <v>1</v>
      </c>
      <c r="AD13" s="21">
        <v>0</v>
      </c>
      <c r="AE13" s="1"/>
    </row>
    <row r="14" spans="1:31" x14ac:dyDescent="0.25">
      <c r="A14" s="48">
        <v>12</v>
      </c>
      <c r="B14" s="55">
        <v>67710</v>
      </c>
      <c r="C14" s="56" t="s">
        <v>88</v>
      </c>
      <c r="D14" s="51" t="s">
        <v>28</v>
      </c>
      <c r="E14" s="52" t="s">
        <v>6</v>
      </c>
      <c r="F14" s="53">
        <v>20000</v>
      </c>
      <c r="G14" s="54">
        <v>10000</v>
      </c>
      <c r="H14" s="41">
        <v>7</v>
      </c>
      <c r="I14" s="15">
        <v>7.5</v>
      </c>
      <c r="J14" s="15">
        <v>7.5</v>
      </c>
      <c r="K14" s="15">
        <v>7</v>
      </c>
      <c r="L14" s="15">
        <v>7.5</v>
      </c>
      <c r="M14" s="15">
        <v>7</v>
      </c>
      <c r="N14" s="15">
        <v>6</v>
      </c>
      <c r="O14" s="16">
        <v>6</v>
      </c>
      <c r="P14" s="17">
        <f t="shared" si="0"/>
        <v>10.5</v>
      </c>
      <c r="Q14" s="18">
        <f t="shared" si="1"/>
        <v>3.75</v>
      </c>
      <c r="R14" s="18">
        <f t="shared" si="2"/>
        <v>7.5</v>
      </c>
      <c r="S14" s="18">
        <f t="shared" si="3"/>
        <v>7</v>
      </c>
      <c r="T14" s="18">
        <f t="shared" si="4"/>
        <v>15</v>
      </c>
      <c r="U14" s="18">
        <f t="shared" si="5"/>
        <v>14</v>
      </c>
      <c r="V14" s="18">
        <f t="shared" si="6"/>
        <v>6</v>
      </c>
      <c r="W14" s="19">
        <f t="shared" si="7"/>
        <v>6</v>
      </c>
      <c r="X14" s="17">
        <f t="shared" si="8"/>
        <v>28.75</v>
      </c>
      <c r="Y14" s="18">
        <f t="shared" si="9"/>
        <v>41</v>
      </c>
      <c r="Z14" s="20">
        <f t="shared" si="10"/>
        <v>69.75</v>
      </c>
      <c r="AA14" s="21">
        <v>0</v>
      </c>
      <c r="AB14" s="21">
        <v>1</v>
      </c>
      <c r="AC14" s="21">
        <v>0</v>
      </c>
      <c r="AD14" s="21">
        <v>0</v>
      </c>
      <c r="AE14" s="1"/>
    </row>
    <row r="15" spans="1:31" x14ac:dyDescent="0.25">
      <c r="A15" s="48">
        <v>13</v>
      </c>
      <c r="B15" s="49">
        <v>67687</v>
      </c>
      <c r="C15" s="50" t="s">
        <v>75</v>
      </c>
      <c r="D15" s="51" t="s">
        <v>14</v>
      </c>
      <c r="E15" s="52" t="s">
        <v>6</v>
      </c>
      <c r="F15" s="53">
        <v>10000</v>
      </c>
      <c r="G15" s="54">
        <v>5000</v>
      </c>
      <c r="H15" s="41">
        <v>7</v>
      </c>
      <c r="I15" s="15">
        <v>7.5</v>
      </c>
      <c r="J15" s="15">
        <v>7.5</v>
      </c>
      <c r="K15" s="15">
        <v>7</v>
      </c>
      <c r="L15" s="15">
        <v>7</v>
      </c>
      <c r="M15" s="15">
        <v>6.5</v>
      </c>
      <c r="N15" s="15">
        <v>7</v>
      </c>
      <c r="O15" s="16">
        <v>6</v>
      </c>
      <c r="P15" s="17">
        <f t="shared" si="0"/>
        <v>10.5</v>
      </c>
      <c r="Q15" s="18">
        <f t="shared" si="1"/>
        <v>3.75</v>
      </c>
      <c r="R15" s="18">
        <f t="shared" si="2"/>
        <v>7.5</v>
      </c>
      <c r="S15" s="18">
        <f t="shared" si="3"/>
        <v>7</v>
      </c>
      <c r="T15" s="18">
        <f t="shared" si="4"/>
        <v>14</v>
      </c>
      <c r="U15" s="18">
        <f t="shared" si="5"/>
        <v>13</v>
      </c>
      <c r="V15" s="18">
        <f t="shared" si="6"/>
        <v>7</v>
      </c>
      <c r="W15" s="19">
        <f t="shared" si="7"/>
        <v>6</v>
      </c>
      <c r="X15" s="17">
        <f t="shared" si="8"/>
        <v>28.75</v>
      </c>
      <c r="Y15" s="18">
        <f t="shared" si="9"/>
        <v>40</v>
      </c>
      <c r="Z15" s="20">
        <f t="shared" si="10"/>
        <v>68.75</v>
      </c>
      <c r="AA15" s="21">
        <v>0</v>
      </c>
      <c r="AB15" s="21">
        <v>1</v>
      </c>
      <c r="AC15" s="21">
        <v>0</v>
      </c>
      <c r="AD15" s="21">
        <v>0</v>
      </c>
      <c r="AE15" s="1"/>
    </row>
    <row r="16" spans="1:31" x14ac:dyDescent="0.25">
      <c r="A16" s="48">
        <v>14</v>
      </c>
      <c r="B16" s="49">
        <v>67698</v>
      </c>
      <c r="C16" s="50" t="s">
        <v>82</v>
      </c>
      <c r="D16" s="51" t="s">
        <v>22</v>
      </c>
      <c r="E16" s="52" t="s">
        <v>16</v>
      </c>
      <c r="F16" s="53">
        <v>20000</v>
      </c>
      <c r="G16" s="54">
        <v>10000</v>
      </c>
      <c r="H16" s="41">
        <v>7</v>
      </c>
      <c r="I16" s="15">
        <v>6</v>
      </c>
      <c r="J16" s="15">
        <v>6.5</v>
      </c>
      <c r="K16" s="15">
        <v>7</v>
      </c>
      <c r="L16" s="15">
        <v>7</v>
      </c>
      <c r="M16" s="15">
        <v>7</v>
      </c>
      <c r="N16" s="15">
        <v>7</v>
      </c>
      <c r="O16" s="16">
        <v>6</v>
      </c>
      <c r="P16" s="17">
        <f t="shared" si="0"/>
        <v>10.5</v>
      </c>
      <c r="Q16" s="18">
        <f t="shared" si="1"/>
        <v>3</v>
      </c>
      <c r="R16" s="18">
        <f t="shared" si="2"/>
        <v>6.5</v>
      </c>
      <c r="S16" s="18">
        <f t="shared" si="3"/>
        <v>7</v>
      </c>
      <c r="T16" s="18">
        <f t="shared" si="4"/>
        <v>14</v>
      </c>
      <c r="U16" s="18">
        <f t="shared" si="5"/>
        <v>14</v>
      </c>
      <c r="V16" s="18">
        <f t="shared" si="6"/>
        <v>7</v>
      </c>
      <c r="W16" s="19">
        <f t="shared" si="7"/>
        <v>6</v>
      </c>
      <c r="X16" s="17">
        <f t="shared" si="8"/>
        <v>27</v>
      </c>
      <c r="Y16" s="18">
        <f t="shared" si="9"/>
        <v>41</v>
      </c>
      <c r="Z16" s="20">
        <f t="shared" si="10"/>
        <v>68</v>
      </c>
      <c r="AA16" s="21">
        <v>1</v>
      </c>
      <c r="AB16" s="21">
        <v>1</v>
      </c>
      <c r="AC16" s="21">
        <v>0</v>
      </c>
      <c r="AD16" s="21">
        <v>1</v>
      </c>
      <c r="AE16" s="1"/>
    </row>
    <row r="17" spans="1:31" x14ac:dyDescent="0.25">
      <c r="A17" s="48">
        <v>15</v>
      </c>
      <c r="B17" s="49">
        <v>67703</v>
      </c>
      <c r="C17" s="50" t="s">
        <v>84</v>
      </c>
      <c r="D17" s="51" t="s">
        <v>24</v>
      </c>
      <c r="E17" s="52" t="s">
        <v>8</v>
      </c>
      <c r="F17" s="53">
        <v>20000</v>
      </c>
      <c r="G17" s="54">
        <v>10000</v>
      </c>
      <c r="H17" s="41">
        <v>7</v>
      </c>
      <c r="I17" s="15">
        <v>7</v>
      </c>
      <c r="J17" s="15">
        <v>8</v>
      </c>
      <c r="K17" s="15">
        <v>8</v>
      </c>
      <c r="L17" s="15">
        <v>7</v>
      </c>
      <c r="M17" s="15">
        <v>6</v>
      </c>
      <c r="N17" s="15">
        <v>6</v>
      </c>
      <c r="O17" s="16">
        <v>6</v>
      </c>
      <c r="P17" s="17">
        <f t="shared" si="0"/>
        <v>10.5</v>
      </c>
      <c r="Q17" s="18">
        <f t="shared" si="1"/>
        <v>3.5</v>
      </c>
      <c r="R17" s="18">
        <f t="shared" si="2"/>
        <v>8</v>
      </c>
      <c r="S17" s="18">
        <f t="shared" si="3"/>
        <v>8</v>
      </c>
      <c r="T17" s="18">
        <f t="shared" si="4"/>
        <v>14</v>
      </c>
      <c r="U17" s="18">
        <f t="shared" si="5"/>
        <v>12</v>
      </c>
      <c r="V17" s="18">
        <f t="shared" si="6"/>
        <v>6</v>
      </c>
      <c r="W17" s="19">
        <f t="shared" si="7"/>
        <v>6</v>
      </c>
      <c r="X17" s="17">
        <f t="shared" si="8"/>
        <v>30</v>
      </c>
      <c r="Y17" s="18">
        <f t="shared" si="9"/>
        <v>38</v>
      </c>
      <c r="Z17" s="20">
        <f t="shared" si="10"/>
        <v>68</v>
      </c>
      <c r="AA17" s="21">
        <v>1</v>
      </c>
      <c r="AB17" s="21">
        <v>0</v>
      </c>
      <c r="AC17" s="21">
        <v>0</v>
      </c>
      <c r="AD17" s="21">
        <v>0</v>
      </c>
      <c r="AE17" s="1"/>
    </row>
    <row r="18" spans="1:31" x14ac:dyDescent="0.25">
      <c r="A18" s="48">
        <v>16</v>
      </c>
      <c r="B18" s="49">
        <v>67706</v>
      </c>
      <c r="C18" s="50" t="s">
        <v>86</v>
      </c>
      <c r="D18" s="51" t="s">
        <v>26</v>
      </c>
      <c r="E18" s="52" t="s">
        <v>6</v>
      </c>
      <c r="F18" s="53">
        <v>8000</v>
      </c>
      <c r="G18" s="54">
        <v>4000</v>
      </c>
      <c r="H18" s="41">
        <v>7.5</v>
      </c>
      <c r="I18" s="15">
        <v>6</v>
      </c>
      <c r="J18" s="15">
        <v>7</v>
      </c>
      <c r="K18" s="15">
        <v>6.5</v>
      </c>
      <c r="L18" s="15">
        <v>7.5</v>
      </c>
      <c r="M18" s="15">
        <v>6</v>
      </c>
      <c r="N18" s="15">
        <v>7</v>
      </c>
      <c r="O18" s="16">
        <v>6</v>
      </c>
      <c r="P18" s="17">
        <f t="shared" si="0"/>
        <v>11.25</v>
      </c>
      <c r="Q18" s="18">
        <f t="shared" si="1"/>
        <v>3</v>
      </c>
      <c r="R18" s="18">
        <f t="shared" si="2"/>
        <v>7</v>
      </c>
      <c r="S18" s="18">
        <f t="shared" si="3"/>
        <v>6.5</v>
      </c>
      <c r="T18" s="18">
        <f t="shared" si="4"/>
        <v>15</v>
      </c>
      <c r="U18" s="18">
        <f t="shared" si="5"/>
        <v>12</v>
      </c>
      <c r="V18" s="18">
        <f t="shared" si="6"/>
        <v>7</v>
      </c>
      <c r="W18" s="19">
        <f t="shared" si="7"/>
        <v>6</v>
      </c>
      <c r="X18" s="17">
        <f t="shared" si="8"/>
        <v>27.75</v>
      </c>
      <c r="Y18" s="18">
        <f t="shared" si="9"/>
        <v>40</v>
      </c>
      <c r="Z18" s="20">
        <f t="shared" si="10"/>
        <v>67.75</v>
      </c>
      <c r="AA18" s="21">
        <v>1</v>
      </c>
      <c r="AB18" s="21">
        <v>1</v>
      </c>
      <c r="AC18" s="21">
        <v>0</v>
      </c>
      <c r="AD18" s="21">
        <v>0</v>
      </c>
      <c r="AE18" s="1"/>
    </row>
    <row r="19" spans="1:31" x14ac:dyDescent="0.25">
      <c r="A19" s="48">
        <v>17</v>
      </c>
      <c r="B19" s="49">
        <v>67657</v>
      </c>
      <c r="C19" s="50" t="s">
        <v>68</v>
      </c>
      <c r="D19" s="51" t="s">
        <v>5</v>
      </c>
      <c r="E19" s="51" t="s">
        <v>6</v>
      </c>
      <c r="F19" s="57">
        <v>10000</v>
      </c>
      <c r="G19" s="58">
        <v>5000</v>
      </c>
      <c r="H19" s="42">
        <v>7</v>
      </c>
      <c r="I19" s="22">
        <v>7</v>
      </c>
      <c r="J19" s="22">
        <v>7</v>
      </c>
      <c r="K19" s="22">
        <v>6.5</v>
      </c>
      <c r="L19" s="22">
        <v>7</v>
      </c>
      <c r="M19" s="22">
        <v>6.5</v>
      </c>
      <c r="N19" s="15">
        <v>7</v>
      </c>
      <c r="O19" s="16">
        <v>6</v>
      </c>
      <c r="P19" s="17">
        <f t="shared" si="0"/>
        <v>10.5</v>
      </c>
      <c r="Q19" s="18">
        <f t="shared" si="1"/>
        <v>3.5</v>
      </c>
      <c r="R19" s="18">
        <f t="shared" si="2"/>
        <v>7</v>
      </c>
      <c r="S19" s="18">
        <f t="shared" si="3"/>
        <v>6.5</v>
      </c>
      <c r="T19" s="18">
        <f t="shared" si="4"/>
        <v>14</v>
      </c>
      <c r="U19" s="18">
        <f t="shared" si="5"/>
        <v>13</v>
      </c>
      <c r="V19" s="18">
        <f t="shared" si="6"/>
        <v>7</v>
      </c>
      <c r="W19" s="19">
        <f t="shared" si="7"/>
        <v>6</v>
      </c>
      <c r="X19" s="17">
        <f t="shared" si="8"/>
        <v>27.5</v>
      </c>
      <c r="Y19" s="18">
        <f t="shared" si="9"/>
        <v>40</v>
      </c>
      <c r="Z19" s="20">
        <f t="shared" si="10"/>
        <v>67.5</v>
      </c>
      <c r="AA19" s="21">
        <v>1</v>
      </c>
      <c r="AB19" s="21">
        <v>1</v>
      </c>
      <c r="AC19" s="21">
        <v>0</v>
      </c>
      <c r="AD19" s="21">
        <v>0</v>
      </c>
      <c r="AE19" s="1"/>
    </row>
    <row r="20" spans="1:31" x14ac:dyDescent="0.25">
      <c r="A20" s="48">
        <v>18</v>
      </c>
      <c r="B20" s="49">
        <v>67678</v>
      </c>
      <c r="C20" s="50" t="s">
        <v>70</v>
      </c>
      <c r="D20" s="51" t="s">
        <v>9</v>
      </c>
      <c r="E20" s="52" t="s">
        <v>6</v>
      </c>
      <c r="F20" s="53">
        <v>20000</v>
      </c>
      <c r="G20" s="54">
        <v>10000</v>
      </c>
      <c r="H20" s="41">
        <v>7</v>
      </c>
      <c r="I20" s="15">
        <v>6</v>
      </c>
      <c r="J20" s="15">
        <v>7.5</v>
      </c>
      <c r="K20" s="15">
        <v>7.5</v>
      </c>
      <c r="L20" s="15">
        <v>7</v>
      </c>
      <c r="M20" s="15">
        <v>6</v>
      </c>
      <c r="N20" s="15">
        <v>7</v>
      </c>
      <c r="O20" s="16">
        <v>6</v>
      </c>
      <c r="P20" s="17">
        <f t="shared" si="0"/>
        <v>10.5</v>
      </c>
      <c r="Q20" s="18">
        <f t="shared" si="1"/>
        <v>3</v>
      </c>
      <c r="R20" s="18">
        <f t="shared" si="2"/>
        <v>7.5</v>
      </c>
      <c r="S20" s="18">
        <f t="shared" si="3"/>
        <v>7.5</v>
      </c>
      <c r="T20" s="18">
        <f t="shared" si="4"/>
        <v>14</v>
      </c>
      <c r="U20" s="18">
        <f t="shared" si="5"/>
        <v>12</v>
      </c>
      <c r="V20" s="18">
        <f t="shared" si="6"/>
        <v>7</v>
      </c>
      <c r="W20" s="19">
        <f t="shared" si="7"/>
        <v>6</v>
      </c>
      <c r="X20" s="17">
        <f t="shared" si="8"/>
        <v>28.5</v>
      </c>
      <c r="Y20" s="18">
        <f t="shared" si="9"/>
        <v>39</v>
      </c>
      <c r="Z20" s="20">
        <f t="shared" si="10"/>
        <v>67.5</v>
      </c>
      <c r="AA20" s="21">
        <v>0</v>
      </c>
      <c r="AB20" s="21">
        <v>0</v>
      </c>
      <c r="AC20" s="21">
        <v>0</v>
      </c>
      <c r="AD20" s="21">
        <v>0</v>
      </c>
      <c r="AE20" s="1"/>
    </row>
    <row r="21" spans="1:31" x14ac:dyDescent="0.25">
      <c r="A21" s="48">
        <v>19</v>
      </c>
      <c r="B21" s="49">
        <v>67704</v>
      </c>
      <c r="C21" s="50" t="s">
        <v>85</v>
      </c>
      <c r="D21" s="51" t="s">
        <v>25</v>
      </c>
      <c r="E21" s="52" t="s">
        <v>6</v>
      </c>
      <c r="F21" s="53">
        <v>20000</v>
      </c>
      <c r="G21" s="54">
        <v>10000</v>
      </c>
      <c r="H21" s="41">
        <v>6.5</v>
      </c>
      <c r="I21" s="15">
        <v>6.5</v>
      </c>
      <c r="J21" s="15">
        <v>7</v>
      </c>
      <c r="K21" s="15">
        <v>7</v>
      </c>
      <c r="L21" s="15">
        <v>7</v>
      </c>
      <c r="M21" s="15">
        <v>6</v>
      </c>
      <c r="N21" s="15">
        <v>7</v>
      </c>
      <c r="O21" s="16">
        <v>6</v>
      </c>
      <c r="P21" s="17">
        <f t="shared" si="0"/>
        <v>9.75</v>
      </c>
      <c r="Q21" s="18">
        <f t="shared" si="1"/>
        <v>3.25</v>
      </c>
      <c r="R21" s="18">
        <f t="shared" si="2"/>
        <v>7</v>
      </c>
      <c r="S21" s="18">
        <f t="shared" si="3"/>
        <v>7</v>
      </c>
      <c r="T21" s="18">
        <f t="shared" si="4"/>
        <v>14</v>
      </c>
      <c r="U21" s="18">
        <f t="shared" si="5"/>
        <v>12</v>
      </c>
      <c r="V21" s="18">
        <f t="shared" si="6"/>
        <v>7</v>
      </c>
      <c r="W21" s="19">
        <f t="shared" si="7"/>
        <v>6</v>
      </c>
      <c r="X21" s="17">
        <f t="shared" si="8"/>
        <v>27</v>
      </c>
      <c r="Y21" s="18">
        <f t="shared" si="9"/>
        <v>39</v>
      </c>
      <c r="Z21" s="20">
        <f t="shared" si="10"/>
        <v>66</v>
      </c>
      <c r="AA21" s="21">
        <v>1</v>
      </c>
      <c r="AB21" s="21">
        <v>1</v>
      </c>
      <c r="AC21" s="21">
        <v>1</v>
      </c>
      <c r="AD21" s="21">
        <v>0</v>
      </c>
      <c r="AE21" s="1"/>
    </row>
    <row r="22" spans="1:31" s="4" customFormat="1" x14ac:dyDescent="0.25">
      <c r="A22" s="48">
        <v>20</v>
      </c>
      <c r="B22" s="49">
        <v>67700</v>
      </c>
      <c r="C22" s="50" t="s">
        <v>83</v>
      </c>
      <c r="D22" s="51" t="s">
        <v>23</v>
      </c>
      <c r="E22" s="52" t="s">
        <v>6</v>
      </c>
      <c r="F22" s="53">
        <v>9717</v>
      </c>
      <c r="G22" s="54">
        <v>4858.5</v>
      </c>
      <c r="H22" s="41">
        <v>7</v>
      </c>
      <c r="I22" s="15">
        <v>6</v>
      </c>
      <c r="J22" s="15">
        <v>6.5</v>
      </c>
      <c r="K22" s="15">
        <v>6.5</v>
      </c>
      <c r="L22" s="15">
        <v>7</v>
      </c>
      <c r="M22" s="15">
        <v>6</v>
      </c>
      <c r="N22" s="15">
        <v>7.5</v>
      </c>
      <c r="O22" s="16">
        <v>6</v>
      </c>
      <c r="P22" s="17">
        <f t="shared" si="0"/>
        <v>10.5</v>
      </c>
      <c r="Q22" s="18">
        <f t="shared" si="1"/>
        <v>3</v>
      </c>
      <c r="R22" s="18">
        <f t="shared" si="2"/>
        <v>6.5</v>
      </c>
      <c r="S22" s="18">
        <f t="shared" si="3"/>
        <v>6.5</v>
      </c>
      <c r="T22" s="18">
        <f t="shared" si="4"/>
        <v>14</v>
      </c>
      <c r="U22" s="18">
        <f t="shared" si="5"/>
        <v>12</v>
      </c>
      <c r="V22" s="18">
        <f t="shared" si="6"/>
        <v>7.5</v>
      </c>
      <c r="W22" s="19">
        <f t="shared" si="7"/>
        <v>6</v>
      </c>
      <c r="X22" s="17">
        <f t="shared" si="8"/>
        <v>26.5</v>
      </c>
      <c r="Y22" s="18">
        <f t="shared" si="9"/>
        <v>39.5</v>
      </c>
      <c r="Z22" s="20">
        <f t="shared" si="10"/>
        <v>66</v>
      </c>
      <c r="AA22" s="21">
        <v>1</v>
      </c>
      <c r="AB22" s="21">
        <v>1</v>
      </c>
      <c r="AC22" s="21">
        <v>0</v>
      </c>
      <c r="AD22" s="21">
        <v>0</v>
      </c>
      <c r="AE22" s="1"/>
    </row>
    <row r="23" spans="1:31" x14ac:dyDescent="0.25">
      <c r="A23" s="48">
        <v>21</v>
      </c>
      <c r="B23" s="49">
        <v>67691</v>
      </c>
      <c r="C23" s="50" t="s">
        <v>78</v>
      </c>
      <c r="D23" s="51" t="s">
        <v>18</v>
      </c>
      <c r="E23" s="52" t="s">
        <v>16</v>
      </c>
      <c r="F23" s="53">
        <v>20000</v>
      </c>
      <c r="G23" s="54">
        <v>10000</v>
      </c>
      <c r="H23" s="41">
        <v>7</v>
      </c>
      <c r="I23" s="15">
        <v>7</v>
      </c>
      <c r="J23" s="15">
        <v>6.5</v>
      </c>
      <c r="K23" s="15">
        <v>7</v>
      </c>
      <c r="L23" s="15">
        <v>6.5</v>
      </c>
      <c r="M23" s="15">
        <v>6</v>
      </c>
      <c r="N23" s="15">
        <v>7</v>
      </c>
      <c r="O23" s="16">
        <v>6</v>
      </c>
      <c r="P23" s="17">
        <f t="shared" si="0"/>
        <v>10.5</v>
      </c>
      <c r="Q23" s="18">
        <f t="shared" si="1"/>
        <v>3.5</v>
      </c>
      <c r="R23" s="18">
        <f t="shared" si="2"/>
        <v>6.5</v>
      </c>
      <c r="S23" s="18">
        <f t="shared" si="3"/>
        <v>7</v>
      </c>
      <c r="T23" s="18">
        <f t="shared" si="4"/>
        <v>13</v>
      </c>
      <c r="U23" s="18">
        <f t="shared" si="5"/>
        <v>12</v>
      </c>
      <c r="V23" s="18">
        <f t="shared" si="6"/>
        <v>7</v>
      </c>
      <c r="W23" s="19">
        <f t="shared" si="7"/>
        <v>6</v>
      </c>
      <c r="X23" s="17">
        <f t="shared" si="8"/>
        <v>27.5</v>
      </c>
      <c r="Y23" s="18">
        <f t="shared" si="9"/>
        <v>38</v>
      </c>
      <c r="Z23" s="20">
        <f t="shared" si="10"/>
        <v>65.5</v>
      </c>
      <c r="AA23" s="21">
        <v>0</v>
      </c>
      <c r="AB23" s="21">
        <v>0</v>
      </c>
      <c r="AC23" s="21">
        <v>0</v>
      </c>
      <c r="AD23" s="21">
        <v>0</v>
      </c>
      <c r="AE23" s="1"/>
    </row>
    <row r="24" spans="1:31" x14ac:dyDescent="0.25">
      <c r="A24" s="48">
        <v>22</v>
      </c>
      <c r="B24" s="49">
        <v>67680</v>
      </c>
      <c r="C24" s="50" t="s">
        <v>72</v>
      </c>
      <c r="D24" s="51" t="s">
        <v>11</v>
      </c>
      <c r="E24" s="52" t="s">
        <v>6</v>
      </c>
      <c r="F24" s="53">
        <v>20000</v>
      </c>
      <c r="G24" s="54">
        <v>10000</v>
      </c>
      <c r="H24" s="41">
        <v>6.5</v>
      </c>
      <c r="I24" s="15">
        <v>5.5</v>
      </c>
      <c r="J24" s="15">
        <v>6</v>
      </c>
      <c r="K24" s="15">
        <v>6.5</v>
      </c>
      <c r="L24" s="15">
        <v>7</v>
      </c>
      <c r="M24" s="15">
        <v>6</v>
      </c>
      <c r="N24" s="15">
        <v>7</v>
      </c>
      <c r="O24" s="16">
        <v>6</v>
      </c>
      <c r="P24" s="17">
        <f t="shared" si="0"/>
        <v>9.75</v>
      </c>
      <c r="Q24" s="18">
        <f t="shared" si="1"/>
        <v>2.75</v>
      </c>
      <c r="R24" s="18">
        <f t="shared" si="2"/>
        <v>6</v>
      </c>
      <c r="S24" s="18">
        <f t="shared" si="3"/>
        <v>6.5</v>
      </c>
      <c r="T24" s="18">
        <f t="shared" si="4"/>
        <v>14</v>
      </c>
      <c r="U24" s="18">
        <f t="shared" si="5"/>
        <v>12</v>
      </c>
      <c r="V24" s="18">
        <f t="shared" si="6"/>
        <v>7</v>
      </c>
      <c r="W24" s="19">
        <f t="shared" si="7"/>
        <v>6</v>
      </c>
      <c r="X24" s="17">
        <f t="shared" si="8"/>
        <v>25</v>
      </c>
      <c r="Y24" s="18">
        <f t="shared" si="9"/>
        <v>39</v>
      </c>
      <c r="Z24" s="20">
        <f t="shared" si="10"/>
        <v>64</v>
      </c>
      <c r="AA24" s="21">
        <v>0</v>
      </c>
      <c r="AB24" s="21">
        <v>0</v>
      </c>
      <c r="AC24" s="21">
        <v>0</v>
      </c>
      <c r="AD24" s="21">
        <v>0</v>
      </c>
      <c r="AE24" s="1"/>
    </row>
    <row r="25" spans="1:31" ht="15.75" thickBot="1" x14ac:dyDescent="0.3">
      <c r="A25" s="59">
        <v>23</v>
      </c>
      <c r="B25" s="60">
        <v>67564</v>
      </c>
      <c r="C25" s="61" t="s">
        <v>89</v>
      </c>
      <c r="D25" s="62" t="s">
        <v>29</v>
      </c>
      <c r="E25" s="62" t="s">
        <v>30</v>
      </c>
      <c r="F25" s="63">
        <v>10000</v>
      </c>
      <c r="G25" s="64">
        <v>5000</v>
      </c>
      <c r="H25" s="44">
        <v>7</v>
      </c>
      <c r="I25" s="24">
        <v>5.5</v>
      </c>
      <c r="J25" s="24">
        <v>6</v>
      </c>
      <c r="K25" s="24">
        <v>6</v>
      </c>
      <c r="L25" s="24">
        <v>6.5</v>
      </c>
      <c r="M25" s="24">
        <v>6</v>
      </c>
      <c r="N25" s="24">
        <v>7</v>
      </c>
      <c r="O25" s="25">
        <v>6</v>
      </c>
      <c r="P25" s="26">
        <f t="shared" si="0"/>
        <v>10.5</v>
      </c>
      <c r="Q25" s="27">
        <f t="shared" si="1"/>
        <v>2.75</v>
      </c>
      <c r="R25" s="27">
        <f t="shared" si="2"/>
        <v>6</v>
      </c>
      <c r="S25" s="27">
        <f t="shared" si="3"/>
        <v>6</v>
      </c>
      <c r="T25" s="27">
        <f t="shared" si="4"/>
        <v>13</v>
      </c>
      <c r="U25" s="27">
        <f t="shared" si="5"/>
        <v>12</v>
      </c>
      <c r="V25" s="27">
        <f t="shared" si="6"/>
        <v>7</v>
      </c>
      <c r="W25" s="28">
        <f t="shared" si="7"/>
        <v>6</v>
      </c>
      <c r="X25" s="17">
        <f t="shared" si="8"/>
        <v>25.25</v>
      </c>
      <c r="Y25" s="18">
        <f t="shared" si="9"/>
        <v>38</v>
      </c>
      <c r="Z25" s="20">
        <f t="shared" si="10"/>
        <v>63.25</v>
      </c>
      <c r="AA25" s="29">
        <v>0</v>
      </c>
      <c r="AB25" s="29">
        <v>0</v>
      </c>
      <c r="AC25" s="29">
        <v>1</v>
      </c>
      <c r="AD25" s="29">
        <v>0</v>
      </c>
      <c r="AE25" s="1"/>
    </row>
    <row r="26" spans="1:31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Z26" s="5" t="s">
        <v>67</v>
      </c>
      <c r="AA26" s="65"/>
      <c r="AB26" s="65"/>
      <c r="AC26" s="65"/>
      <c r="AD26" s="65"/>
    </row>
    <row r="27" spans="1:31" ht="15.75" thickBot="1" x14ac:dyDescent="0.3">
      <c r="A27" s="65" t="s">
        <v>53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Z27" s="5"/>
      <c r="AA27" s="65"/>
      <c r="AB27" s="65"/>
      <c r="AC27" s="65"/>
      <c r="AD27" s="65"/>
    </row>
    <row r="28" spans="1:31" ht="15.75" thickBot="1" x14ac:dyDescent="0.3">
      <c r="A28" s="38" t="s">
        <v>91</v>
      </c>
      <c r="B28" s="39" t="s">
        <v>92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Z28" s="65"/>
      <c r="AA28" s="65"/>
      <c r="AB28" s="65"/>
      <c r="AC28" s="65"/>
      <c r="AD28" s="65"/>
    </row>
    <row r="29" spans="1:31" ht="63.75" x14ac:dyDescent="0.25">
      <c r="A29" s="30" t="s">
        <v>32</v>
      </c>
      <c r="B29" s="31" t="s">
        <v>58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Z29" s="65"/>
      <c r="AA29" s="65"/>
      <c r="AB29" s="65"/>
      <c r="AC29" s="65"/>
      <c r="AD29" s="65"/>
    </row>
    <row r="30" spans="1:31" ht="51" x14ac:dyDescent="0.25">
      <c r="A30" s="32" t="s">
        <v>33</v>
      </c>
      <c r="B30" s="33" t="s">
        <v>59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Z30" s="65"/>
      <c r="AA30" s="65"/>
      <c r="AB30" s="65"/>
      <c r="AC30" s="65"/>
      <c r="AD30" s="65"/>
    </row>
    <row r="31" spans="1:31" ht="38.25" x14ac:dyDescent="0.25">
      <c r="A31" s="32" t="s">
        <v>34</v>
      </c>
      <c r="B31" s="33" t="s">
        <v>62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Z31" s="65"/>
      <c r="AA31" s="65"/>
      <c r="AB31" s="65"/>
      <c r="AC31" s="65"/>
      <c r="AD31" s="65"/>
    </row>
    <row r="32" spans="1:31" ht="51" x14ac:dyDescent="0.25">
      <c r="A32" s="32" t="s">
        <v>35</v>
      </c>
      <c r="B32" s="33" t="s">
        <v>63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Z32" s="65"/>
      <c r="AA32" s="65"/>
      <c r="AB32" s="65"/>
      <c r="AC32" s="65"/>
      <c r="AD32" s="65"/>
    </row>
    <row r="33" spans="1:30" ht="63.75" x14ac:dyDescent="0.25">
      <c r="A33" s="32" t="s">
        <v>36</v>
      </c>
      <c r="B33" s="33" t="s">
        <v>60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Z33" s="65"/>
      <c r="AA33" s="65"/>
      <c r="AB33" s="65"/>
      <c r="AC33" s="65"/>
      <c r="AD33" s="65"/>
    </row>
    <row r="34" spans="1:30" ht="51" x14ac:dyDescent="0.25">
      <c r="A34" s="32" t="s">
        <v>37</v>
      </c>
      <c r="B34" s="33" t="s">
        <v>64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Z34" s="65"/>
      <c r="AA34" s="65"/>
      <c r="AB34" s="65"/>
      <c r="AC34" s="65"/>
      <c r="AD34" s="65"/>
    </row>
    <row r="35" spans="1:30" ht="25.5" x14ac:dyDescent="0.25">
      <c r="A35" s="32" t="s">
        <v>38</v>
      </c>
      <c r="B35" s="33" t="s">
        <v>61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Z35" s="65"/>
      <c r="AA35" s="65"/>
      <c r="AB35" s="65"/>
      <c r="AC35" s="65"/>
      <c r="AD35" s="65"/>
    </row>
    <row r="36" spans="1:30" ht="77.25" thickBot="1" x14ac:dyDescent="0.3">
      <c r="A36" s="34" t="s">
        <v>39</v>
      </c>
      <c r="B36" s="35" t="s">
        <v>65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Z36" s="65"/>
      <c r="AA36" s="65"/>
      <c r="AB36" s="65"/>
      <c r="AC36" s="65"/>
      <c r="AD36" s="65"/>
    </row>
    <row r="37" spans="1:30" ht="38.25" x14ac:dyDescent="0.25">
      <c r="A37" s="36" t="s">
        <v>40</v>
      </c>
      <c r="B37" s="37" t="s">
        <v>54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Z37" s="65"/>
      <c r="AA37" s="65"/>
      <c r="AB37" s="65"/>
      <c r="AC37" s="65"/>
      <c r="AD37" s="65"/>
    </row>
    <row r="38" spans="1:30" ht="76.5" x14ac:dyDescent="0.25">
      <c r="A38" s="32" t="s">
        <v>41</v>
      </c>
      <c r="B38" s="33" t="s">
        <v>55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Z38" s="65"/>
      <c r="AA38" s="65"/>
      <c r="AB38" s="65"/>
      <c r="AC38" s="65"/>
      <c r="AD38" s="65"/>
    </row>
    <row r="39" spans="1:30" ht="63.75" x14ac:dyDescent="0.25">
      <c r="A39" s="32" t="s">
        <v>42</v>
      </c>
      <c r="B39" s="33" t="s">
        <v>56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Z39" s="65"/>
      <c r="AA39" s="65"/>
      <c r="AB39" s="65"/>
      <c r="AC39" s="65"/>
      <c r="AD39" s="65"/>
    </row>
    <row r="40" spans="1:30" ht="64.5" thickBot="1" x14ac:dyDescent="0.3">
      <c r="A40" s="34" t="s">
        <v>43</v>
      </c>
      <c r="B40" s="35" t="s">
        <v>57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Z40" s="65"/>
      <c r="AA40" s="65"/>
      <c r="AB40" s="65"/>
      <c r="AC40" s="65"/>
      <c r="AD40" s="65"/>
    </row>
  </sheetData>
  <sheetProtection algorithmName="SHA-512" hashValue="GYj0ZrVdHFOdWsmvb5tdKhOCi/MPVLmtBmkakbJMQc/pS5KKGOfK4wCt8Gv8/dm1ZIY3R/lKKQXi2d2WqezZyg==" saltValue="iPo7J7/O+u4KlYWJyD7fQQ==" spinCount="100000" sheet="1" objects="1" scenarios="1"/>
  <sortState ref="B3:AE25">
    <sortCondition descending="1" ref="Z3:Z25"/>
    <sortCondition descending="1" ref="AE3:AE25"/>
  </sortState>
  <mergeCells count="2">
    <mergeCell ref="H1:O1"/>
    <mergeCell ref="P1:W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Allegato 1</vt:lpstr>
    </vt:vector>
  </TitlesOfParts>
  <Manager/>
  <Company>Regione Marche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Travagliati</dc:creator>
  <cp:keywords/>
  <dc:description/>
  <cp:lastModifiedBy>Giorgio Tangherlini</cp:lastModifiedBy>
  <cp:revision/>
  <dcterms:created xsi:type="dcterms:W3CDTF">2024-12-09T11:51:56Z</dcterms:created>
  <dcterms:modified xsi:type="dcterms:W3CDTF">2025-01-21T13:28:22Z</dcterms:modified>
  <cp:category/>
  <cp:contentStatus/>
</cp:coreProperties>
</file>